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180" windowWidth="19410" windowHeight="7605" firstSheet="2" activeTab="2"/>
  </bookViews>
  <sheets>
    <sheet name="1.2018年一般公共预算收入表" sheetId="16" r:id="rId1"/>
    <sheet name="2.2018年一般公共预算支出表" sheetId="17" r:id="rId2"/>
    <sheet name="3.2018年一般公共预算收支总表" sheetId="2" r:id="rId3"/>
    <sheet name="4.2018年政府性基金预算收入表" sheetId="4" r:id="rId4"/>
    <sheet name="5.政府性基金决算表" sheetId="13" r:id="rId5"/>
    <sheet name="6.国有资本经营预算收入表" sheetId="5" r:id="rId6"/>
    <sheet name="7.国有资本经营预算支出" sheetId="19" r:id="rId7"/>
    <sheet name="8.2018年社保基金预算收入" sheetId="9" r:id="rId8"/>
    <sheet name="9.社保基金预算支出" sheetId="18" r:id="rId9"/>
    <sheet name="10.债务" sheetId="20" r:id="rId10"/>
  </sheets>
  <definedNames>
    <definedName name="_xlnm.Print_Area" localSheetId="0">'1.2018年一般公共预算收入表'!$A$1:$E$27</definedName>
    <definedName name="_xlnm.Print_Area" localSheetId="1">'2.2018年一般公共预算支出表'!$A$2:$E$26</definedName>
    <definedName name="_xlnm.Print_Area" localSheetId="2">'3.2018年一般公共预算收支总表'!$A$1:$I$19</definedName>
    <definedName name="_xlnm.Print_Area" localSheetId="3">'4.2018年政府性基金预算收入表'!$A$1:$E$18</definedName>
    <definedName name="_xlnm.Print_Area" localSheetId="4">'5.政府性基金决算表'!$A$2:$E$26</definedName>
    <definedName name="_xlnm.Print_Area" localSheetId="5">'6.国有资本经营预算收入表'!$A$1:$E$9</definedName>
    <definedName name="_xlnm.Print_Area" localSheetId="6">'7.国有资本经营预算支出'!$A$1:$E$10</definedName>
    <definedName name="_xlnm.Print_Area" localSheetId="7">'8.2018年社保基金预算收入'!$A$1:$E$12</definedName>
  </definedNames>
  <calcPr calcId="145621"/>
</workbook>
</file>

<file path=xl/calcChain.xml><?xml version="1.0" encoding="utf-8"?>
<calcChain xmlns="http://schemas.openxmlformats.org/spreadsheetml/2006/main">
  <c r="E13" i="4"/>
  <c r="J7" i="2"/>
  <c r="J8"/>
  <c r="J9"/>
  <c r="J10"/>
  <c r="J12"/>
  <c r="J13"/>
  <c r="J15"/>
  <c r="J19"/>
  <c r="J5"/>
  <c r="E7"/>
  <c r="E8"/>
  <c r="E9"/>
  <c r="E10"/>
  <c r="E11"/>
  <c r="E12"/>
  <c r="E13"/>
  <c r="E14"/>
  <c r="E15"/>
  <c r="E16"/>
  <c r="E18"/>
  <c r="E19"/>
  <c r="E5"/>
  <c r="D4" i="9"/>
  <c r="D12"/>
  <c r="E12"/>
  <c r="B10" i="19"/>
  <c r="B7" i="20"/>
  <c r="B4"/>
  <c r="E6" i="9"/>
  <c r="D18" i="13"/>
  <c r="D26"/>
  <c r="D5"/>
  <c r="I7" i="2"/>
  <c r="D4" i="16"/>
  <c r="D17"/>
  <c r="D27"/>
  <c r="E27"/>
  <c r="B4"/>
  <c r="B27"/>
  <c r="C4"/>
  <c r="C27"/>
  <c r="E5"/>
  <c r="E6"/>
  <c r="E7"/>
  <c r="E8"/>
  <c r="E9"/>
  <c r="E10"/>
  <c r="E11"/>
  <c r="E12"/>
  <c r="E13"/>
  <c r="E14"/>
  <c r="E15"/>
  <c r="E16"/>
  <c r="B17"/>
  <c r="C17"/>
  <c r="E18"/>
  <c r="E19"/>
  <c r="E20"/>
  <c r="E21"/>
  <c r="E22"/>
  <c r="E23"/>
  <c r="E24"/>
  <c r="E25"/>
  <c r="E26"/>
  <c r="E5" i="17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B26"/>
  <c r="C26"/>
  <c r="D26"/>
  <c r="E26"/>
  <c r="G7" i="2"/>
  <c r="G19"/>
  <c r="H7"/>
  <c r="H19"/>
  <c r="I19"/>
  <c r="C11"/>
  <c r="D11"/>
  <c r="B14"/>
  <c r="B19"/>
  <c r="C14"/>
  <c r="D14"/>
  <c r="D19"/>
  <c r="C19"/>
  <c r="B4" i="4"/>
  <c r="B18"/>
  <c r="F18"/>
  <c r="C4"/>
  <c r="C18"/>
  <c r="D4"/>
  <c r="D18"/>
  <c r="E18"/>
  <c r="G18"/>
  <c r="E5"/>
  <c r="G5"/>
  <c r="F5"/>
  <c r="E6"/>
  <c r="G6"/>
  <c r="F6"/>
  <c r="E7"/>
  <c r="E8"/>
  <c r="G8"/>
  <c r="F8"/>
  <c r="E9"/>
  <c r="G9"/>
  <c r="F9"/>
  <c r="E10"/>
  <c r="G10"/>
  <c r="F10"/>
  <c r="E12"/>
  <c r="E14"/>
  <c r="E15"/>
  <c r="E16"/>
  <c r="B5" i="13"/>
  <c r="E5"/>
  <c r="E8"/>
  <c r="E10"/>
  <c r="E16"/>
  <c r="B18"/>
  <c r="B26"/>
  <c r="C18"/>
  <c r="E18"/>
  <c r="E19"/>
  <c r="E20"/>
  <c r="E22"/>
  <c r="E23"/>
  <c r="E24"/>
  <c r="E4" i="5"/>
  <c r="E5"/>
  <c r="E7"/>
  <c r="B9"/>
  <c r="C9"/>
  <c r="D9"/>
  <c r="E4" i="19"/>
  <c r="E5"/>
  <c r="E7"/>
  <c r="E8"/>
  <c r="E10"/>
  <c r="B4" i="9"/>
  <c r="B12"/>
  <c r="C4"/>
  <c r="C12"/>
  <c r="E5"/>
  <c r="E7"/>
  <c r="E8"/>
  <c r="E10"/>
  <c r="B4" i="18"/>
  <c r="B12"/>
  <c r="C4"/>
  <c r="C12"/>
  <c r="D4"/>
  <c r="D12"/>
  <c r="E12"/>
  <c r="E5"/>
  <c r="E6"/>
  <c r="E7"/>
  <c r="E8"/>
  <c r="E10"/>
  <c r="E9" i="5"/>
  <c r="C26" i="13"/>
  <c r="E4" i="16"/>
  <c r="E4" i="4"/>
  <c r="E17" i="16"/>
  <c r="E26" i="13"/>
  <c r="E4" i="18"/>
  <c r="E4" i="9"/>
</calcChain>
</file>

<file path=xl/sharedStrings.xml><?xml version="1.0" encoding="utf-8"?>
<sst xmlns="http://schemas.openxmlformats.org/spreadsheetml/2006/main" count="219" uniqueCount="167">
  <si>
    <t xml:space="preserve">    表一</t>
  </si>
  <si>
    <t>单位：万元</t>
  </si>
  <si>
    <t>项    目</t>
  </si>
  <si>
    <t>2018年预算数</t>
  </si>
  <si>
    <t>2018年预算调整数</t>
  </si>
  <si>
    <t>一、税收收入</t>
  </si>
  <si>
    <t>增值税</t>
  </si>
  <si>
    <t>营业税</t>
  </si>
  <si>
    <t>企业所得税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</si>
  <si>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</si>
  <si>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</si>
  <si>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</si>
  <si>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</si>
  <si>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</si>
  <si>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</si>
  <si>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</si>
  <si>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</si>
  <si>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环境保护税</t>
  </si>
  <si>
    <t>二、非税收入</t>
  </si>
  <si>
    <t>教育费附加收入</t>
  </si>
  <si>
    <t>残疾人就业保障金收入</t>
  </si>
  <si>
    <t>森林植被恢复费</t>
  </si>
  <si>
    <t>行政性收费收入</t>
  </si>
  <si>
    <t>罚没收入</t>
  </si>
  <si>
    <t>国有资源（资产）有偿使用收入</t>
  </si>
  <si>
    <t>捐赠收入</t>
  </si>
  <si>
    <t>政府住房基金收入</t>
  </si>
  <si>
    <t>其他收入</t>
  </si>
  <si>
    <t>收入总计</t>
  </si>
  <si>
    <t xml:space="preserve">    表二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</si>
  <si>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</si>
  <si>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</si>
  <si>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</si>
  <si>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</si>
  <si>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</si>
  <si>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</si>
  <si>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</si>
  <si>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</si>
  <si>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</si>
  <si>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</si>
  <si>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</si>
  <si>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</si>
  <si>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</si>
  <si>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</si>
  <si>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</si>
  <si>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十六、援助其他地区支出</t>
  </si>
  <si>
    <t>十七、国土海洋气象等支出</t>
  </si>
  <si>
    <t>十八、住房保障支出</t>
  </si>
  <si>
    <t>十九、粮油物资储备支出</t>
  </si>
  <si>
    <t>二十、其他支出</t>
  </si>
  <si>
    <t>支出总计</t>
  </si>
  <si>
    <t xml:space="preserve">    表三</t>
  </si>
  <si>
    <t>收   入</t>
  </si>
  <si>
    <t>支    出</t>
  </si>
  <si>
    <t>一般公共预算收入合计</t>
  </si>
  <si>
    <t>一般公共预算支出合计</t>
  </si>
  <si>
    <t>上解市级支出</t>
  </si>
  <si>
    <t>政府债券收入</t>
  </si>
  <si>
    <t>其中：1.新增债券</t>
  </si>
  <si>
    <t>市级专项结转</t>
  </si>
  <si>
    <t>2.置换债券</t>
  </si>
  <si>
    <t>调入资金</t>
  </si>
  <si>
    <t xml:space="preserve">    表四</t>
  </si>
  <si>
    <t>2017年</t>
  </si>
  <si>
    <t>政府性基金预算收入合计</t>
  </si>
  <si>
    <t xml:space="preserve">     其中：1.污水处理费收入 </t>
  </si>
  <si>
    <t xml:space="preserve">           2.城市基础设施配套费收入 </t>
  </si>
  <si>
    <t xml:space="preserve">           3.国有土地出让收入</t>
  </si>
  <si>
    <t xml:space="preserve">           4.农业土地开发资金</t>
  </si>
  <si>
    <t>市级下文计提</t>
  </si>
  <si>
    <t xml:space="preserve">           5.国有土地收益基金</t>
  </si>
  <si>
    <t>计提上一年土地出让金收入5%</t>
  </si>
  <si>
    <t>上年市级结转</t>
  </si>
  <si>
    <t>上年区级结转</t>
  </si>
  <si>
    <t>本年市级转移支付</t>
  </si>
  <si>
    <t>本年政府债券收入（置换债券）</t>
  </si>
  <si>
    <t xml:space="preserve">    表五</t>
  </si>
  <si>
    <t>政府性基金预算支出合计</t>
  </si>
  <si>
    <t>一、科学技术支出</t>
  </si>
  <si>
    <t>二、文化体育与传媒支出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</si>
  <si>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</si>
  <si>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</si>
  <si>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</si>
  <si>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</si>
  <si>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</si>
  <si>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八、资源勘探信息等支出</t>
  </si>
  <si>
    <t>九、商业服务业等支出</t>
  </si>
  <si>
    <t>十、金融支出</t>
  </si>
  <si>
    <t>十一、其他支出</t>
  </si>
  <si>
    <t>上解支出</t>
  </si>
  <si>
    <t>市级专项结转下年</t>
  </si>
  <si>
    <t>区级结转下年</t>
  </si>
  <si>
    <t xml:space="preserve">    表六</t>
  </si>
  <si>
    <t>2018年调整预算数</t>
  </si>
  <si>
    <t>国有资本经营预算收入</t>
  </si>
  <si>
    <t>其中：利润收入</t>
  </si>
  <si>
    <t>上年结转</t>
  </si>
  <si>
    <t xml:space="preserve">    表七</t>
  </si>
  <si>
    <t>国有资本经营预算支出</t>
  </si>
  <si>
    <t>其中：国有企业资本金注入</t>
  </si>
  <si>
    <t>结转下年</t>
  </si>
  <si>
    <t xml:space="preserve">    表八</t>
  </si>
  <si>
    <t xml:space="preserve">                        单位：万元</t>
  </si>
  <si>
    <t>2018年预计调整数</t>
  </si>
  <si>
    <t>城乡居民基本养老保险基金收入</t>
  </si>
  <si>
    <t xml:space="preserve">               3.财政补贴收入</t>
  </si>
  <si>
    <t xml:space="preserve">               4.转移收入</t>
  </si>
  <si>
    <t>上年结余</t>
  </si>
  <si>
    <t xml:space="preserve">    表九</t>
  </si>
  <si>
    <t xml:space="preserve">                         单位：万元</t>
  </si>
  <si>
    <t>城乡居民基本养老保险基金支出</t>
  </si>
  <si>
    <t xml:space="preserve">   其中：1.基础养老金支出 </t>
  </si>
  <si>
    <t xml:space="preserve">         2.个人账户养老金支出</t>
  </si>
  <si>
    <t xml:space="preserve">         3.丧葬抚恤补助支出 </t>
  </si>
  <si>
    <t xml:space="preserve">         4.转移支出</t>
  </si>
  <si>
    <t>年末滚存结余</t>
  </si>
  <si>
    <t>上年区级结转</t>
    <phoneticPr fontId="5" type="noConversion"/>
  </si>
  <si>
    <t>上年市级结转</t>
    <phoneticPr fontId="5" type="noConversion"/>
  </si>
  <si>
    <t>区级结转</t>
    <phoneticPr fontId="5" type="noConversion"/>
  </si>
  <si>
    <t>其中：1.政府性基金预算调入</t>
    <phoneticPr fontId="2" type="noConversion"/>
  </si>
  <si>
    <t>市对区财力性转移支付</t>
    <phoneticPr fontId="5" type="noConversion"/>
  </si>
  <si>
    <t>提前告知及本年追加转移支付</t>
    <phoneticPr fontId="5" type="noConversion"/>
  </si>
  <si>
    <t>政府性基金预算调出</t>
    <phoneticPr fontId="5" type="noConversion"/>
  </si>
  <si>
    <t>国有资本经营预算调出</t>
    <phoneticPr fontId="2" type="noConversion"/>
  </si>
  <si>
    <t>北京市通州区2018年区级一般公共预算收入决算情况表</t>
    <phoneticPr fontId="5" type="noConversion"/>
  </si>
  <si>
    <t>2018年决算数</t>
    <phoneticPr fontId="5" type="noConversion"/>
  </si>
  <si>
    <t>决算数为预算调整数%</t>
    <phoneticPr fontId="5" type="noConversion"/>
  </si>
  <si>
    <t>决算数为预算调整数%</t>
    <phoneticPr fontId="5" type="noConversion"/>
  </si>
  <si>
    <t>3.一般债券利息及费用</t>
    <phoneticPr fontId="5" type="noConversion"/>
  </si>
  <si>
    <t>2018年决算数</t>
    <phoneticPr fontId="5" type="noConversion"/>
  </si>
  <si>
    <t>决算数为预算调整数%</t>
    <phoneticPr fontId="5" type="noConversion"/>
  </si>
  <si>
    <t xml:space="preserve">其中：1.对口支援帮扶资金  </t>
    <phoneticPr fontId="5" type="noConversion"/>
  </si>
  <si>
    <t xml:space="preserve">2.一般债券偿还本金  </t>
    <phoneticPr fontId="5" type="noConversion"/>
  </si>
  <si>
    <t>-</t>
    <phoneticPr fontId="5" type="noConversion"/>
  </si>
  <si>
    <t>决算数为预算调整数%</t>
    <phoneticPr fontId="5" type="noConversion"/>
  </si>
  <si>
    <t>决算数为预算调整数%</t>
    <phoneticPr fontId="5" type="noConversion"/>
  </si>
  <si>
    <t>决算数为预算调整数%</t>
    <phoneticPr fontId="5" type="noConversion"/>
  </si>
  <si>
    <t xml:space="preserve">                      单位：万元</t>
    <phoneticPr fontId="2" type="noConversion"/>
  </si>
  <si>
    <t>项        目</t>
  </si>
  <si>
    <t>金    额</t>
    <phoneticPr fontId="2" type="noConversion"/>
  </si>
  <si>
    <t xml:space="preserve">      其中：一般债务</t>
    <phoneticPr fontId="2" type="noConversion"/>
  </si>
  <si>
    <t xml:space="preserve">            专项债务</t>
    <phoneticPr fontId="2" type="noConversion"/>
  </si>
  <si>
    <t xml:space="preserve">            专项债务</t>
    <phoneticPr fontId="2" type="noConversion"/>
  </si>
  <si>
    <t xml:space="preserve">    表十</t>
    <phoneticPr fontId="2" type="noConversion"/>
  </si>
  <si>
    <t>2018年地方政府债务余额</t>
    <phoneticPr fontId="2" type="noConversion"/>
  </si>
  <si>
    <r>
      <t>2018年地方政府债务</t>
    </r>
    <r>
      <rPr>
        <sz val="11"/>
        <color indexed="8"/>
        <rFont val="仿宋_GB2312"/>
        <family val="3"/>
        <charset val="134"/>
      </rPr>
      <t>限额</t>
    </r>
    <phoneticPr fontId="2" type="noConversion"/>
  </si>
  <si>
    <t xml:space="preserve">         其中：1.保险费收入</t>
  </si>
  <si>
    <t xml:space="preserve">               2.利息收入</t>
  </si>
  <si>
    <t xml:space="preserve">          6.彩票发行机构和彩票销售机构的业务费用</t>
    <phoneticPr fontId="5" type="noConversion"/>
  </si>
  <si>
    <t>3.收回结余结转资金上解</t>
    <phoneticPr fontId="5" type="noConversion"/>
  </si>
  <si>
    <t>其中：1.债务还本支出</t>
    <phoneticPr fontId="5" type="noConversion"/>
  </si>
  <si>
    <t xml:space="preserve">      2.债务付息支出</t>
    <phoneticPr fontId="5" type="noConversion"/>
  </si>
  <si>
    <t>动用预算稳定调节基金</t>
    <phoneticPr fontId="5" type="noConversion"/>
  </si>
  <si>
    <t>安排预算稳定调节基金</t>
    <phoneticPr fontId="5" type="noConversion"/>
  </si>
  <si>
    <t>北京市通州区2018年区级一般公共预算支出决算情况表</t>
    <phoneticPr fontId="5" type="noConversion"/>
  </si>
  <si>
    <t>北京市通州区2018年区级一般公共预算收支决算情况总表</t>
    <phoneticPr fontId="5" type="noConversion"/>
  </si>
  <si>
    <t>北京市通州区2018年区级政府性基金预算收入决算情况表</t>
    <phoneticPr fontId="5" type="noConversion"/>
  </si>
  <si>
    <t>北京市通州区2018年区级政府性基金预算支出决算情况表</t>
    <phoneticPr fontId="5" type="noConversion"/>
  </si>
  <si>
    <t>北京市通州区2018年区级国有资本经营预算收入决算情况表</t>
    <phoneticPr fontId="5" type="noConversion"/>
  </si>
  <si>
    <t>北京市通州区2018年区级国有资本经营预算支出决算情况表</t>
    <phoneticPr fontId="5" type="noConversion"/>
  </si>
  <si>
    <t>北京市通州区2018年区级社会保险基金预算收入决算情况表</t>
    <phoneticPr fontId="5" type="noConversion"/>
  </si>
  <si>
    <t>北京市通州区2018年区级社会保险基金预算支出决算情况表</t>
    <phoneticPr fontId="5" type="noConversion"/>
  </si>
  <si>
    <t>北京市通州区2018年区级地方政府债务余额和限额决算情况表</t>
    <phoneticPr fontId="2" type="noConversion"/>
  </si>
  <si>
    <t xml:space="preserve">      3.其他资金调入</t>
    <phoneticPr fontId="2" type="noConversion"/>
  </si>
  <si>
    <t xml:space="preserve">      4.其他专项上解      </t>
    <phoneticPr fontId="5" type="noConversion"/>
  </si>
  <si>
    <t xml:space="preserve">  2.国有资本经营预算调入</t>
    <phoneticPr fontId="2" type="noConversion"/>
  </si>
  <si>
    <t>项    目</t>
    <phoneticPr fontId="5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</si>
</sst>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);\(0.00\)"/>
    <numFmt numFmtId="177" formatCode="0.0_ "/>
    <numFmt numFmtId="178" formatCode="0.00_ "/>
    <numFmt numFmtId="179" formatCode="#,##0_ "/>
    <numFmt numFmtId="180" formatCode="#,##0_);[Red]\(#,##0\)"/>
    <numFmt numFmtId="181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2"/>
      <name val="黑体"/>
      <family val="3"/>
      <charset val="134"/>
    </font>
    <font>
      <sz val="9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8"/>
      <name val="方正小标宋简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b/>
      <sz val="12"/>
      <name val="仿宋_GB2312"/>
      <family val="3"/>
      <charset val="134"/>
    </font>
    <font>
      <b/>
      <sz val="14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仿宋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sz val="12"/>
      <color rgb="FF00000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212">
    <xf numFmtId="0" fontId="0" fillId="0" borderId="0" xfId="0"/>
    <xf numFmtId="0" fontId="0" fillId="0" borderId="0" xfId="0" applyAlignment="1"/>
    <xf numFmtId="0" fontId="17" fillId="0" borderId="0" xfId="0" applyFont="1" applyAlignment="1"/>
    <xf numFmtId="0" fontId="17" fillId="0" borderId="0" xfId="0" applyFont="1"/>
    <xf numFmtId="0" fontId="1" fillId="0" borderId="0" xfId="4"/>
    <xf numFmtId="0" fontId="2" fillId="0" borderId="0" xfId="4" applyFont="1"/>
    <xf numFmtId="0" fontId="3" fillId="0" borderId="0" xfId="4" applyFont="1"/>
    <xf numFmtId="0" fontId="18" fillId="0" borderId="0" xfId="0" applyFont="1"/>
    <xf numFmtId="0" fontId="19" fillId="0" borderId="0" xfId="0" applyFont="1"/>
    <xf numFmtId="177" fontId="3" fillId="0" borderId="0" xfId="4" applyNumberFormat="1" applyFont="1"/>
    <xf numFmtId="177" fontId="1" fillId="0" borderId="0" xfId="4" applyNumberFormat="1"/>
    <xf numFmtId="177" fontId="2" fillId="0" borderId="0" xfId="4" applyNumberFormat="1" applyFont="1"/>
    <xf numFmtId="177" fontId="1" fillId="0" borderId="0" xfId="4" applyNumberFormat="1" applyAlignment="1"/>
    <xf numFmtId="0" fontId="0" fillId="0" borderId="0" xfId="0" applyFill="1" applyAlignment="1">
      <alignment horizontal="center"/>
    </xf>
    <xf numFmtId="0" fontId="19" fillId="0" borderId="0" xfId="0" applyFont="1" applyFill="1"/>
    <xf numFmtId="0" fontId="0" fillId="0" borderId="0" xfId="0" applyFill="1"/>
    <xf numFmtId="0" fontId="4" fillId="0" borderId="0" xfId="0" applyFont="1" applyFill="1"/>
    <xf numFmtId="0" fontId="0" fillId="0" borderId="0" xfId="0" applyFill="1" applyBorder="1"/>
    <xf numFmtId="41" fontId="20" fillId="0" borderId="0" xfId="0" applyNumberFormat="1" applyFont="1" applyFill="1" applyBorder="1" applyAlignment="1">
      <alignment horizontal="center" vertical="center"/>
    </xf>
    <xf numFmtId="0" fontId="1" fillId="0" borderId="0" xfId="4" applyFill="1"/>
    <xf numFmtId="0" fontId="1" fillId="0" borderId="0" xfId="4" applyFill="1" applyBorder="1"/>
    <xf numFmtId="41" fontId="2" fillId="0" borderId="0" xfId="4" applyNumberFormat="1" applyFont="1" applyFill="1" applyBorder="1"/>
    <xf numFmtId="41" fontId="2" fillId="0" borderId="0" xfId="4" applyNumberFormat="1" applyFont="1" applyFill="1"/>
    <xf numFmtId="0" fontId="2" fillId="0" borderId="0" xfId="4" applyFont="1" applyFill="1"/>
    <xf numFmtId="41" fontId="1" fillId="0" borderId="0" xfId="4" applyNumberFormat="1" applyFill="1" applyBorder="1"/>
    <xf numFmtId="41" fontId="1" fillId="0" borderId="0" xfId="4" applyNumberFormat="1" applyFill="1"/>
    <xf numFmtId="0" fontId="1" fillId="0" borderId="0" xfId="4" applyFill="1" applyAlignment="1">
      <alignment horizontal="right"/>
    </xf>
    <xf numFmtId="9" fontId="2" fillId="0" borderId="0" xfId="4" applyNumberFormat="1" applyFont="1" applyFill="1"/>
    <xf numFmtId="0" fontId="2" fillId="0" borderId="0" xfId="4" applyFont="1" applyFill="1" applyBorder="1"/>
    <xf numFmtId="0" fontId="1" fillId="0" borderId="0" xfId="4" applyFont="1" applyFill="1" applyBorder="1"/>
    <xf numFmtId="179" fontId="1" fillId="0" borderId="0" xfId="4" applyNumberFormat="1" applyFont="1" applyFill="1" applyBorder="1"/>
    <xf numFmtId="0" fontId="21" fillId="0" borderId="0" xfId="4" applyFont="1" applyFill="1" applyBorder="1"/>
    <xf numFmtId="0" fontId="0" fillId="3" borderId="0" xfId="0" applyFill="1"/>
    <xf numFmtId="180" fontId="0" fillId="0" borderId="0" xfId="0" applyNumberFormat="1" applyFill="1"/>
    <xf numFmtId="41" fontId="20" fillId="3" borderId="0" xfId="0" applyNumberFormat="1" applyFont="1" applyFill="1" applyBorder="1" applyAlignment="1">
      <alignment horizontal="center" vertical="center"/>
    </xf>
    <xf numFmtId="180" fontId="1" fillId="0" borderId="0" xfId="4" applyNumberFormat="1" applyFont="1" applyFill="1" applyBorder="1"/>
    <xf numFmtId="0" fontId="0" fillId="0" borderId="0" xfId="0" applyFill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179" fontId="10" fillId="0" borderId="3" xfId="0" applyNumberFormat="1" applyFont="1" applyFill="1" applyBorder="1" applyAlignment="1">
      <alignment horizontal="center" vertical="center"/>
    </xf>
    <xf numFmtId="179" fontId="10" fillId="0" borderId="3" xfId="3" applyNumberFormat="1" applyFont="1" applyFill="1" applyBorder="1" applyAlignment="1">
      <alignment horizontal="center" vertical="center"/>
    </xf>
    <xf numFmtId="179" fontId="24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179" fontId="10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1" fontId="9" fillId="3" borderId="8" xfId="0" applyNumberFormat="1" applyFont="1" applyFill="1" applyBorder="1" applyAlignment="1">
      <alignment horizontal="right" vertical="center"/>
    </xf>
    <xf numFmtId="181" fontId="9" fillId="3" borderId="3" xfId="1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/>
    </xf>
    <xf numFmtId="3" fontId="9" fillId="0" borderId="8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81" fontId="9" fillId="3" borderId="3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81" fontId="9" fillId="3" borderId="7" xfId="0" applyNumberFormat="1" applyFont="1" applyFill="1" applyBorder="1" applyAlignment="1">
      <alignment horizontal="right" vertical="center"/>
    </xf>
    <xf numFmtId="41" fontId="12" fillId="0" borderId="8" xfId="0" applyNumberFormat="1" applyFont="1" applyBorder="1" applyAlignment="1">
      <alignment horizontal="right" vertical="center" wrapText="1"/>
    </xf>
    <xf numFmtId="181" fontId="12" fillId="3" borderId="3" xfId="1" applyNumberFormat="1" applyFont="1" applyFill="1" applyBorder="1" applyAlignment="1">
      <alignment horizontal="right" vertical="center"/>
    </xf>
    <xf numFmtId="3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81" fontId="9" fillId="3" borderId="3" xfId="0" applyNumberFormat="1" applyFont="1" applyFill="1" applyBorder="1" applyAlignment="1">
      <alignment vertical="center"/>
    </xf>
    <xf numFmtId="41" fontId="9" fillId="3" borderId="8" xfId="0" applyNumberFormat="1" applyFont="1" applyFill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181" fontId="9" fillId="3" borderId="3" xfId="1" applyNumberFormat="1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81" fontId="9" fillId="3" borderId="7" xfId="0" applyNumberFormat="1" applyFont="1" applyFill="1" applyBorder="1" applyAlignment="1">
      <alignment vertical="center"/>
    </xf>
    <xf numFmtId="0" fontId="9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 wrapText="1"/>
    </xf>
    <xf numFmtId="0" fontId="14" fillId="2" borderId="2" xfId="4" applyFont="1" applyFill="1" applyBorder="1" applyAlignment="1">
      <alignment vertical="center"/>
    </xf>
    <xf numFmtId="0" fontId="14" fillId="2" borderId="8" xfId="4" applyNumberFormat="1" applyFont="1" applyFill="1" applyBorder="1" applyAlignment="1">
      <alignment horizontal="right" vertical="center"/>
    </xf>
    <xf numFmtId="0" fontId="9" fillId="0" borderId="8" xfId="4" applyNumberFormat="1" applyFont="1" applyBorder="1" applyAlignment="1">
      <alignment horizontal="right" vertical="center"/>
    </xf>
    <xf numFmtId="0" fontId="14" fillId="2" borderId="2" xfId="4" applyFont="1" applyFill="1" applyBorder="1" applyAlignment="1">
      <alignment horizontal="right" vertical="center"/>
    </xf>
    <xf numFmtId="181" fontId="9" fillId="3" borderId="3" xfId="4" applyNumberFormat="1" applyFont="1" applyFill="1" applyBorder="1" applyAlignment="1">
      <alignment horizontal="right" vertical="center"/>
    </xf>
    <xf numFmtId="0" fontId="9" fillId="0" borderId="2" xfId="4" applyFont="1" applyFill="1" applyBorder="1" applyAlignment="1">
      <alignment vertical="center"/>
    </xf>
    <xf numFmtId="0" fontId="9" fillId="0" borderId="8" xfId="4" applyNumberFormat="1" applyFont="1" applyFill="1" applyBorder="1" applyAlignment="1">
      <alignment horizontal="right" vertical="center"/>
    </xf>
    <xf numFmtId="3" fontId="9" fillId="0" borderId="8" xfId="4" applyNumberFormat="1" applyFont="1" applyFill="1" applyBorder="1" applyAlignment="1">
      <alignment horizontal="right" vertical="center"/>
    </xf>
    <xf numFmtId="3" fontId="9" fillId="0" borderId="8" xfId="4" applyNumberFormat="1" applyFont="1" applyBorder="1" applyAlignment="1">
      <alignment horizontal="right" vertical="center"/>
    </xf>
    <xf numFmtId="176" fontId="9" fillId="0" borderId="8" xfId="4" applyNumberFormat="1" applyFont="1" applyFill="1" applyBorder="1" applyAlignment="1">
      <alignment horizontal="right" vertical="center"/>
    </xf>
    <xf numFmtId="176" fontId="9" fillId="0" borderId="8" xfId="4" applyNumberFormat="1" applyFont="1" applyBorder="1" applyAlignment="1">
      <alignment horizontal="right" vertical="center"/>
    </xf>
    <xf numFmtId="177" fontId="9" fillId="0" borderId="0" xfId="4" applyNumberFormat="1" applyFont="1" applyAlignment="1">
      <alignment vertical="center"/>
    </xf>
    <xf numFmtId="177" fontId="9" fillId="0" borderId="0" xfId="4" applyNumberFormat="1" applyFont="1" applyAlignment="1">
      <alignment horizontal="center" vertical="center"/>
    </xf>
    <xf numFmtId="177" fontId="9" fillId="0" borderId="10" xfId="4" applyNumberFormat="1" applyFont="1" applyBorder="1" applyAlignment="1">
      <alignment horizontal="center" vertical="center"/>
    </xf>
    <xf numFmtId="178" fontId="12" fillId="0" borderId="2" xfId="4" applyNumberFormat="1" applyFont="1" applyBorder="1" applyAlignment="1">
      <alignment horizontal="center" vertical="center"/>
    </xf>
    <xf numFmtId="178" fontId="12" fillId="0" borderId="8" xfId="4" applyNumberFormat="1" applyFont="1" applyBorder="1" applyAlignment="1">
      <alignment horizontal="center" vertical="center" wrapText="1"/>
    </xf>
    <xf numFmtId="178" fontId="12" fillId="0" borderId="8" xfId="4" applyNumberFormat="1" applyFont="1" applyBorder="1" applyAlignment="1">
      <alignment horizontal="center" vertical="center"/>
    </xf>
    <xf numFmtId="178" fontId="12" fillId="0" borderId="3" xfId="4" applyNumberFormat="1" applyFont="1" applyBorder="1" applyAlignment="1">
      <alignment horizontal="center" vertical="center" wrapText="1"/>
    </xf>
    <xf numFmtId="178" fontId="9" fillId="0" borderId="2" xfId="4" applyNumberFormat="1" applyFont="1" applyFill="1" applyBorder="1" applyAlignment="1">
      <alignment horizontal="left" vertical="center"/>
    </xf>
    <xf numFmtId="178" fontId="14" fillId="2" borderId="2" xfId="4" applyNumberFormat="1" applyFont="1" applyFill="1" applyBorder="1" applyAlignment="1">
      <alignment horizontal="right" vertical="center"/>
    </xf>
    <xf numFmtId="178" fontId="14" fillId="2" borderId="2" xfId="4" applyNumberFormat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180" fontId="9" fillId="0" borderId="0" xfId="4" applyNumberFormat="1" applyFont="1" applyFill="1" applyBorder="1" applyAlignment="1">
      <alignment vertical="center"/>
    </xf>
    <xf numFmtId="0" fontId="9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left" vertical="center"/>
    </xf>
    <xf numFmtId="0" fontId="12" fillId="0" borderId="2" xfId="4" applyFont="1" applyFill="1" applyBorder="1" applyAlignment="1">
      <alignment horizontal="center" vertical="center"/>
    </xf>
    <xf numFmtId="180" fontId="12" fillId="0" borderId="2" xfId="4" applyNumberFormat="1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center" vertical="center"/>
    </xf>
    <xf numFmtId="41" fontId="25" fillId="0" borderId="3" xfId="4" applyNumberFormat="1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left" vertical="center"/>
    </xf>
    <xf numFmtId="180" fontId="9" fillId="0" borderId="8" xfId="4" applyNumberFormat="1" applyFont="1" applyFill="1" applyBorder="1" applyAlignment="1">
      <alignment horizontal="right" vertical="center" wrapText="1"/>
    </xf>
    <xf numFmtId="179" fontId="9" fillId="0" borderId="8" xfId="4" applyNumberFormat="1" applyFont="1" applyFill="1" applyBorder="1" applyAlignment="1">
      <alignment horizontal="right" vertical="center" wrapText="1"/>
    </xf>
    <xf numFmtId="181" fontId="26" fillId="0" borderId="3" xfId="2" applyNumberFormat="1" applyFont="1" applyFill="1" applyBorder="1" applyAlignment="1">
      <alignment horizontal="right" vertical="center"/>
    </xf>
    <xf numFmtId="0" fontId="9" fillId="0" borderId="2" xfId="4" applyFont="1" applyFill="1" applyBorder="1" applyAlignment="1">
      <alignment horizontal="right" vertical="center"/>
    </xf>
    <xf numFmtId="179" fontId="26" fillId="0" borderId="8" xfId="4" applyNumberFormat="1" applyFont="1" applyFill="1" applyBorder="1" applyAlignment="1">
      <alignment horizontal="right" vertical="center" wrapText="1"/>
    </xf>
    <xf numFmtId="0" fontId="26" fillId="0" borderId="2" xfId="4" applyFont="1" applyFill="1" applyBorder="1" applyAlignment="1">
      <alignment horizontal="right" vertical="center"/>
    </xf>
    <xf numFmtId="0" fontId="9" fillId="0" borderId="2" xfId="4" applyFont="1" applyFill="1" applyBorder="1" applyAlignment="1">
      <alignment horizontal="right" vertical="center" wrapText="1"/>
    </xf>
    <xf numFmtId="180" fontId="25" fillId="0" borderId="8" xfId="4" applyNumberFormat="1" applyFont="1" applyFill="1" applyBorder="1" applyAlignment="1">
      <alignment horizontal="right" vertical="center" wrapText="1"/>
    </xf>
    <xf numFmtId="179" fontId="25" fillId="0" borderId="8" xfId="4" applyNumberFormat="1" applyFont="1" applyFill="1" applyBorder="1" applyAlignment="1">
      <alignment horizontal="right" vertical="center" wrapText="1"/>
    </xf>
    <xf numFmtId="181" fontId="25" fillId="0" borderId="3" xfId="2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23" fillId="3" borderId="0" xfId="0" applyFont="1" applyFill="1"/>
    <xf numFmtId="0" fontId="12" fillId="0" borderId="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41" fontId="9" fillId="0" borderId="8" xfId="0" applyNumberFormat="1" applyFont="1" applyFill="1" applyBorder="1" applyAlignment="1">
      <alignment horizontal="center" vertical="center"/>
    </xf>
    <xf numFmtId="180" fontId="23" fillId="0" borderId="8" xfId="0" applyNumberFormat="1" applyFont="1" applyFill="1" applyBorder="1" applyAlignment="1">
      <alignment horizontal="right" vertical="center"/>
    </xf>
    <xf numFmtId="180" fontId="23" fillId="3" borderId="8" xfId="0" applyNumberFormat="1" applyFont="1" applyFill="1" applyBorder="1" applyAlignment="1">
      <alignment horizontal="right" vertical="center"/>
    </xf>
    <xf numFmtId="181" fontId="9" fillId="0" borderId="3" xfId="1" applyNumberFormat="1" applyFont="1" applyFill="1" applyBorder="1" applyAlignment="1">
      <alignment horizontal="right" vertical="center"/>
    </xf>
    <xf numFmtId="180" fontId="9" fillId="0" borderId="8" xfId="0" applyNumberFormat="1" applyFont="1" applyFill="1" applyBorder="1" applyAlignment="1">
      <alignment horizontal="right" vertical="center"/>
    </xf>
    <xf numFmtId="180" fontId="9" fillId="3" borderId="8" xfId="0" applyNumberFormat="1" applyFont="1" applyFill="1" applyBorder="1" applyAlignment="1">
      <alignment horizontal="right" vertical="center"/>
    </xf>
    <xf numFmtId="41" fontId="12" fillId="0" borderId="8" xfId="0" applyNumberFormat="1" applyFont="1" applyFill="1" applyBorder="1" applyAlignment="1">
      <alignment horizontal="center" vertical="center"/>
    </xf>
    <xf numFmtId="180" fontId="12" fillId="0" borderId="8" xfId="0" applyNumberFormat="1" applyFont="1" applyFill="1" applyBorder="1" applyAlignment="1">
      <alignment horizontal="right" vertical="center"/>
    </xf>
    <xf numFmtId="180" fontId="12" fillId="3" borderId="8" xfId="0" applyNumberFormat="1" applyFont="1" applyFill="1" applyBorder="1" applyAlignment="1">
      <alignment horizontal="right" vertical="center"/>
    </xf>
    <xf numFmtId="181" fontId="12" fillId="0" borderId="3" xfId="1" applyNumberFormat="1" applyFont="1" applyFill="1" applyBorder="1" applyAlignment="1">
      <alignment horizontal="right" vertical="center"/>
    </xf>
    <xf numFmtId="179" fontId="9" fillId="0" borderId="0" xfId="4" applyNumberFormat="1" applyFont="1" applyFill="1" applyBorder="1" applyAlignment="1">
      <alignment vertical="center"/>
    </xf>
    <xf numFmtId="179" fontId="9" fillId="0" borderId="0" xfId="4" applyNumberFormat="1" applyFont="1" applyFill="1" applyBorder="1" applyAlignment="1">
      <alignment horizontal="center" vertical="center"/>
    </xf>
    <xf numFmtId="179" fontId="12" fillId="0" borderId="8" xfId="4" applyNumberFormat="1" applyFont="1" applyFill="1" applyBorder="1" applyAlignment="1">
      <alignment horizontal="center" vertical="center"/>
    </xf>
    <xf numFmtId="179" fontId="9" fillId="0" borderId="8" xfId="4" applyNumberFormat="1" applyFont="1" applyFill="1" applyBorder="1" applyAlignment="1">
      <alignment horizontal="right" vertical="center"/>
    </xf>
    <xf numFmtId="180" fontId="9" fillId="0" borderId="8" xfId="4" applyNumberFormat="1" applyFont="1" applyFill="1" applyBorder="1" applyAlignment="1">
      <alignment horizontal="right" vertical="center"/>
    </xf>
    <xf numFmtId="180" fontId="9" fillId="0" borderId="8" xfId="4" applyNumberFormat="1" applyFont="1" applyFill="1" applyBorder="1" applyAlignment="1">
      <alignment vertical="center"/>
    </xf>
    <xf numFmtId="0" fontId="9" fillId="0" borderId="8" xfId="4" applyFont="1" applyFill="1" applyBorder="1" applyAlignment="1">
      <alignment horizontal="left" vertical="center"/>
    </xf>
    <xf numFmtId="180" fontId="26" fillId="0" borderId="3" xfId="4" applyNumberFormat="1" applyFont="1" applyFill="1" applyBorder="1" applyAlignment="1">
      <alignment horizontal="right" vertical="center"/>
    </xf>
    <xf numFmtId="0" fontId="9" fillId="0" borderId="8" xfId="4" applyFont="1" applyFill="1" applyBorder="1" applyAlignment="1">
      <alignment horizontal="right" vertical="center"/>
    </xf>
    <xf numFmtId="0" fontId="26" fillId="0" borderId="2" xfId="4" applyFont="1" applyFill="1" applyBorder="1" applyAlignment="1">
      <alignment horizontal="left" vertical="center"/>
    </xf>
    <xf numFmtId="179" fontId="26" fillId="0" borderId="8" xfId="4" applyNumberFormat="1" applyFont="1" applyFill="1" applyBorder="1" applyAlignment="1">
      <alignment horizontal="right" vertical="center"/>
    </xf>
    <xf numFmtId="180" fontId="26" fillId="0" borderId="8" xfId="4" applyNumberFormat="1" applyFont="1" applyFill="1" applyBorder="1" applyAlignment="1">
      <alignment horizontal="right" vertical="center"/>
    </xf>
    <xf numFmtId="180" fontId="26" fillId="0" borderId="8" xfId="4" applyNumberFormat="1" applyFont="1" applyFill="1" applyBorder="1" applyAlignment="1">
      <alignment vertical="center"/>
    </xf>
    <xf numFmtId="180" fontId="9" fillId="0" borderId="3" xfId="4" applyNumberFormat="1" applyFont="1" applyFill="1" applyBorder="1" applyAlignment="1">
      <alignment horizontal="right" vertical="center"/>
    </xf>
    <xf numFmtId="0" fontId="9" fillId="0" borderId="3" xfId="4" applyFont="1" applyFill="1" applyBorder="1" applyAlignment="1">
      <alignment horizontal="right" vertical="center"/>
    </xf>
    <xf numFmtId="0" fontId="26" fillId="0" borderId="8" xfId="4" applyFont="1" applyFill="1" applyBorder="1" applyAlignment="1">
      <alignment horizontal="left" vertical="center"/>
    </xf>
    <xf numFmtId="180" fontId="26" fillId="0" borderId="7" xfId="4" applyNumberFormat="1" applyFont="1" applyFill="1" applyBorder="1" applyAlignment="1">
      <alignment horizontal="right" vertical="center"/>
    </xf>
    <xf numFmtId="179" fontId="12" fillId="0" borderId="8" xfId="4" applyNumberFormat="1" applyFont="1" applyFill="1" applyBorder="1" applyAlignment="1">
      <alignment horizontal="right" vertical="center"/>
    </xf>
    <xf numFmtId="180" fontId="12" fillId="0" borderId="8" xfId="4" applyNumberFormat="1" applyFont="1" applyFill="1" applyBorder="1" applyAlignment="1">
      <alignment horizontal="right" vertical="center"/>
    </xf>
    <xf numFmtId="180" fontId="12" fillId="0" borderId="3" xfId="4" applyNumberFormat="1" applyFont="1" applyFill="1" applyBorder="1" applyAlignment="1">
      <alignment horizontal="right" vertical="center"/>
    </xf>
    <xf numFmtId="0" fontId="9" fillId="0" borderId="0" xfId="4" applyFont="1" applyFill="1" applyAlignment="1">
      <alignment vertical="center"/>
    </xf>
    <xf numFmtId="0" fontId="9" fillId="0" borderId="0" xfId="4" applyFont="1" applyFill="1" applyAlignment="1">
      <alignment horizontal="center" vertical="center"/>
    </xf>
    <xf numFmtId="0" fontId="12" fillId="0" borderId="3" xfId="4" applyFont="1" applyFill="1" applyBorder="1" applyAlignment="1">
      <alignment horizontal="center" vertical="center" wrapText="1"/>
    </xf>
    <xf numFmtId="41" fontId="9" fillId="0" borderId="8" xfId="4" applyNumberFormat="1" applyFont="1" applyFill="1" applyBorder="1" applyAlignment="1">
      <alignment vertical="center"/>
    </xf>
    <xf numFmtId="0" fontId="9" fillId="0" borderId="2" xfId="4" applyFont="1" applyFill="1" applyBorder="1" applyAlignment="1">
      <alignment horizontal="center" vertical="center" wrapText="1"/>
    </xf>
    <xf numFmtId="181" fontId="9" fillId="0" borderId="3" xfId="4" applyNumberFormat="1" applyFont="1" applyFill="1" applyBorder="1" applyAlignment="1">
      <alignment horizontal="right" vertical="center"/>
    </xf>
    <xf numFmtId="3" fontId="12" fillId="0" borderId="8" xfId="4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41" fontId="9" fillId="0" borderId="8" xfId="0" applyNumberFormat="1" applyFont="1" applyFill="1" applyBorder="1" applyAlignment="1">
      <alignment horizontal="center" vertical="center" wrapText="1"/>
    </xf>
    <xf numFmtId="181" fontId="9" fillId="0" borderId="3" xfId="1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/>
    </xf>
    <xf numFmtId="181" fontId="9" fillId="0" borderId="3" xfId="0" applyNumberFormat="1" applyFont="1" applyFill="1" applyBorder="1" applyAlignment="1">
      <alignment horizontal="right" vertical="center"/>
    </xf>
    <xf numFmtId="41" fontId="9" fillId="3" borderId="8" xfId="0" applyNumberFormat="1" applyFont="1" applyFill="1" applyBorder="1" applyAlignment="1">
      <alignment horizontal="center" vertical="center"/>
    </xf>
    <xf numFmtId="41" fontId="12" fillId="0" borderId="8" xfId="0" applyNumberFormat="1" applyFont="1" applyFill="1" applyBorder="1" applyAlignment="1">
      <alignment horizontal="right" vertical="center"/>
    </xf>
    <xf numFmtId="181" fontId="12" fillId="0" borderId="3" xfId="1" applyNumberFormat="1" applyFont="1" applyFill="1" applyBorder="1" applyAlignment="1">
      <alignment horizontal="right" vertical="center" wrapText="1"/>
    </xf>
    <xf numFmtId="180" fontId="9" fillId="0" borderId="9" xfId="4" applyNumberFormat="1" applyFont="1" applyFill="1" applyBorder="1" applyAlignment="1">
      <alignment horizontal="right" vertical="center"/>
    </xf>
    <xf numFmtId="41" fontId="25" fillId="0" borderId="8" xfId="4" applyNumberFormat="1" applyFont="1" applyFill="1" applyBorder="1" applyAlignment="1">
      <alignment horizontal="center" vertical="center" wrapText="1"/>
    </xf>
    <xf numFmtId="181" fontId="9" fillId="0" borderId="0" xfId="4" applyNumberFormat="1" applyFont="1" applyFill="1" applyBorder="1" applyAlignment="1">
      <alignment horizontal="center" vertical="center"/>
    </xf>
    <xf numFmtId="181" fontId="12" fillId="0" borderId="3" xfId="0" applyNumberFormat="1" applyFont="1" applyFill="1" applyBorder="1" applyAlignment="1">
      <alignment horizontal="center" vertical="center" wrapText="1"/>
    </xf>
    <xf numFmtId="181" fontId="9" fillId="0" borderId="8" xfId="4" applyNumberFormat="1" applyFont="1" applyFill="1" applyBorder="1" applyAlignment="1">
      <alignment vertical="center"/>
    </xf>
    <xf numFmtId="181" fontId="12" fillId="0" borderId="8" xfId="4" applyNumberFormat="1" applyFont="1" applyFill="1" applyBorder="1" applyAlignment="1">
      <alignment vertical="center"/>
    </xf>
    <xf numFmtId="181" fontId="1" fillId="0" borderId="0" xfId="4" applyNumberFormat="1" applyFont="1" applyFill="1" applyBorder="1"/>
    <xf numFmtId="181" fontId="12" fillId="0" borderId="9" xfId="0" applyNumberFormat="1" applyFont="1" applyFill="1" applyBorder="1" applyAlignment="1">
      <alignment horizontal="center" vertical="center" wrapText="1"/>
    </xf>
    <xf numFmtId="181" fontId="9" fillId="0" borderId="9" xfId="4" applyNumberFormat="1" applyFont="1" applyFill="1" applyBorder="1" applyAlignment="1">
      <alignment vertical="center"/>
    </xf>
    <xf numFmtId="181" fontId="12" fillId="0" borderId="3" xfId="4" applyNumberFormat="1" applyFont="1" applyFill="1" applyBorder="1" applyAlignment="1">
      <alignment vertical="center"/>
    </xf>
    <xf numFmtId="181" fontId="1" fillId="0" borderId="11" xfId="4" applyNumberFormat="1" applyFont="1" applyFill="1" applyBorder="1"/>
    <xf numFmtId="0" fontId="7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2" fillId="0" borderId="12" xfId="4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center" vertical="center"/>
    </xf>
    <xf numFmtId="0" fontId="12" fillId="0" borderId="9" xfId="4" applyFont="1" applyFill="1" applyBorder="1" applyAlignment="1">
      <alignment horizontal="center" vertical="center"/>
    </xf>
    <xf numFmtId="0" fontId="12" fillId="0" borderId="11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horizontal="center" vertical="center"/>
    </xf>
    <xf numFmtId="177" fontId="7" fillId="0" borderId="0" xfId="4" applyNumberFormat="1" applyFont="1" applyAlignment="1">
      <alignment horizontal="center" vertical="center"/>
    </xf>
    <xf numFmtId="177" fontId="8" fillId="0" borderId="0" xfId="4" applyNumberFormat="1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">
    <cellStyle name="百分比" xfId="1" builtinId="5"/>
    <cellStyle name="百分比 2" xfId="2"/>
    <cellStyle name="常规" xfId="0" builtinId="0"/>
    <cellStyle name="常规 19" xfId="3"/>
    <cellStyle name="常规 2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7"/>
  <sheetViews>
    <sheetView topLeftCell="A19" zoomScaleSheetLayoutView="100" workbookViewId="0">
      <selection activeCell="D12" sqref="D12"/>
    </sheetView>
  </sheetViews>
  <sheetFormatPr defaultRowHeight="14.25"/>
  <cols>
    <col min="1" max="1" width="31.5" style="29" customWidth="1"/>
    <col min="2" max="2" width="15.375" style="35" customWidth="1"/>
    <col min="3" max="3" width="18.5" style="29" customWidth="1"/>
    <col min="4" max="4" width="16.25" style="29" customWidth="1"/>
    <col min="5" max="5" width="13.75" style="29" customWidth="1"/>
    <col min="6" max="255" width="9" style="29" customWidth="1"/>
    <col min="256" max="16384" width="9" style="15"/>
  </cols>
  <sheetData>
    <row r="1" spans="1:256" s="29" customFormat="1" ht="81.95" customHeight="1">
      <c r="A1" s="193" t="s">
        <v>124</v>
      </c>
      <c r="B1" s="194"/>
      <c r="C1" s="194"/>
      <c r="D1" s="194"/>
      <c r="E1" s="194"/>
      <c r="IV1" s="15"/>
    </row>
    <row r="2" spans="1:256" s="29" customFormat="1">
      <c r="A2" s="108" t="s">
        <v>0</v>
      </c>
      <c r="B2" s="109"/>
      <c r="C2" s="110"/>
      <c r="D2" s="110"/>
      <c r="E2" s="111" t="s">
        <v>1</v>
      </c>
      <c r="IV2" s="15"/>
    </row>
    <row r="3" spans="1:256" s="29" customFormat="1" ht="42" customHeight="1">
      <c r="A3" s="112" t="s">
        <v>2</v>
      </c>
      <c r="B3" s="113" t="s">
        <v>3</v>
      </c>
      <c r="C3" s="114" t="s">
        <v>4</v>
      </c>
      <c r="D3" s="115" t="s">
        <v>125</v>
      </c>
      <c r="E3" s="116" t="s">
        <v>126</v>
      </c>
      <c r="IV3" s="15"/>
    </row>
    <row r="4" spans="1:256" s="29" customFormat="1" ht="22.9" customHeight="1">
      <c r="A4" s="117" t="s">
        <v>5</v>
      </c>
      <c r="B4" s="118">
        <f>SUM(B5:B16)</f>
        <v>640200</v>
      </c>
      <c r="C4" s="119">
        <f>SUM(C5:C16)</f>
        <v>639666</v>
      </c>
      <c r="D4" s="119">
        <f>SUM(D5:D16)</f>
        <v>656888</v>
      </c>
      <c r="E4" s="120">
        <f>D4/C4</f>
        <v>1.0269234256627677</v>
      </c>
      <c r="IV4" s="15"/>
    </row>
    <row r="5" spans="1:256" s="28" customFormat="1" ht="22.9" customHeight="1">
      <c r="A5" s="121" t="s">
        <v>6</v>
      </c>
      <c r="B5" s="119">
        <v>250000</v>
      </c>
      <c r="C5" s="119">
        <v>253542</v>
      </c>
      <c r="D5" s="119">
        <v>271576</v>
      </c>
      <c r="E5" s="120">
        <f t="shared" ref="E5:E27" si="0">D5/C5</f>
        <v>1.0711282548847922</v>
      </c>
      <c r="IV5" s="14"/>
    </row>
    <row r="6" spans="1:256" s="28" customFormat="1" ht="22.9" customHeight="1">
      <c r="A6" s="121" t="s">
        <v>7</v>
      </c>
      <c r="B6" s="119">
        <v>700</v>
      </c>
      <c r="C6" s="122">
        <v>719</v>
      </c>
      <c r="D6" s="122">
        <v>0</v>
      </c>
      <c r="E6" s="120">
        <f t="shared" si="0"/>
        <v>0</v>
      </c>
      <c r="IV6" s="14"/>
    </row>
    <row r="7" spans="1:256" s="28" customFormat="1" ht="22.9" customHeight="1">
      <c r="A7" s="121" t="s">
        <v>8</v>
      </c>
      <c r="B7" s="119">
        <v>120000</v>
      </c>
      <c r="C7" s="122">
        <v>120900</v>
      </c>
      <c r="D7" s="122">
        <v>118744</v>
      </c>
      <c r="E7" s="120">
        <f t="shared" si="0"/>
        <v>0.98216708023159638</v>
      </c>
      <c r="IV7" s="14"/>
    </row>
    <row r="8" spans="1:256" s="28" customFormat="1" ht="22.9" customHeight="1">
      <c r="A8" s="121" t="s">
        <v>9</v>
      </c>
      <c r="B8" s="119">
        <v>4500</v>
      </c>
      <c r="C8" s="119">
        <v>4600</v>
      </c>
      <c r="D8" s="119">
        <v>6618</v>
      </c>
      <c r="E8" s="120">
        <f t="shared" si="0"/>
        <v>1.4386956521739132</v>
      </c>
      <c r="IV8" s="14"/>
    </row>
    <row r="9" spans="1:256" s="28" customFormat="1" ht="22.9" customHeight="1">
      <c r="A9" s="121" t="s">
        <v>10</v>
      </c>
      <c r="B9" s="119">
        <v>60000</v>
      </c>
      <c r="C9" s="122">
        <v>56200</v>
      </c>
      <c r="D9" s="122">
        <v>58574</v>
      </c>
      <c r="E9" s="120">
        <f t="shared" si="0"/>
        <v>1.0422419928825624</v>
      </c>
      <c r="IV9" s="14"/>
    </row>
    <row r="10" spans="1:256" s="28" customFormat="1" ht="22.9" customHeight="1">
      <c r="A10" s="121" t="s">
        <v>11</v>
      </c>
      <c r="B10" s="119">
        <v>70000</v>
      </c>
      <c r="C10" s="122">
        <v>69800</v>
      </c>
      <c r="D10" s="122">
        <v>68160</v>
      </c>
      <c r="E10" s="120">
        <f t="shared" si="0"/>
        <v>0.9765042979942693</v>
      </c>
      <c r="IV10" s="14"/>
    </row>
    <row r="11" spans="1:256" s="28" customFormat="1" ht="22.9" customHeight="1">
      <c r="A11" s="121" t="s">
        <v>12</v>
      </c>
      <c r="B11" s="119">
        <v>20000</v>
      </c>
      <c r="C11" s="122">
        <v>20000</v>
      </c>
      <c r="D11" s="122">
        <v>20275</v>
      </c>
      <c r="E11" s="120">
        <f t="shared" si="0"/>
        <v>1.0137499999999999</v>
      </c>
      <c r="IV11" s="14"/>
    </row>
    <row r="12" spans="1:256" s="28" customFormat="1" ht="22.9" customHeight="1">
      <c r="A12" s="121" t="s">
        <v>13</v>
      </c>
      <c r="B12" s="119">
        <v>3000</v>
      </c>
      <c r="C12" s="119">
        <v>3350</v>
      </c>
      <c r="D12" s="119">
        <v>3447</v>
      </c>
      <c r="E12" s="120">
        <f t="shared" si="0"/>
        <v>1.028955223880597</v>
      </c>
      <c r="IV12" s="14"/>
    </row>
    <row r="13" spans="1:256" s="28" customFormat="1" ht="22.9" customHeight="1">
      <c r="A13" s="123" t="s">
        <v>14</v>
      </c>
      <c r="B13" s="119">
        <v>84000</v>
      </c>
      <c r="C13" s="122">
        <v>83000</v>
      </c>
      <c r="D13" s="122">
        <v>80762</v>
      </c>
      <c r="E13" s="120">
        <f t="shared" si="0"/>
        <v>0.97303614457831322</v>
      </c>
      <c r="IV13" s="14"/>
    </row>
    <row r="14" spans="1:256" s="28" customFormat="1" ht="22.9" customHeight="1">
      <c r="A14" s="121" t="s">
        <v>15</v>
      </c>
      <c r="B14" s="119">
        <v>16000</v>
      </c>
      <c r="C14" s="122">
        <v>16000</v>
      </c>
      <c r="D14" s="122">
        <v>17170</v>
      </c>
      <c r="E14" s="120">
        <f t="shared" si="0"/>
        <v>1.0731250000000001</v>
      </c>
      <c r="IV14" s="14"/>
    </row>
    <row r="15" spans="1:256" s="28" customFormat="1" ht="22.9" customHeight="1">
      <c r="A15" s="121" t="s">
        <v>16</v>
      </c>
      <c r="B15" s="119">
        <v>8000</v>
      </c>
      <c r="C15" s="122">
        <v>7811</v>
      </c>
      <c r="D15" s="122">
        <v>7811</v>
      </c>
      <c r="E15" s="120">
        <f t="shared" si="0"/>
        <v>1</v>
      </c>
      <c r="IV15" s="14"/>
    </row>
    <row r="16" spans="1:256" s="28" customFormat="1" ht="22.9" customHeight="1">
      <c r="A16" s="124" t="s">
        <v>17</v>
      </c>
      <c r="B16" s="119">
        <v>4000</v>
      </c>
      <c r="C16" s="122">
        <v>3744</v>
      </c>
      <c r="D16" s="122">
        <v>3751</v>
      </c>
      <c r="E16" s="120">
        <f t="shared" si="0"/>
        <v>1.0018696581196582</v>
      </c>
      <c r="IV16" s="14"/>
    </row>
    <row r="17" spans="1:256" s="29" customFormat="1" ht="22.9" customHeight="1">
      <c r="A17" s="117" t="s">
        <v>18</v>
      </c>
      <c r="B17" s="119">
        <f>SUM(B18:B26)</f>
        <v>189800</v>
      </c>
      <c r="C17" s="122">
        <f>SUM(C18:C26)</f>
        <v>190334</v>
      </c>
      <c r="D17" s="122">
        <f>SUM(D18:D26)</f>
        <v>173827</v>
      </c>
      <c r="E17" s="120">
        <f t="shared" si="0"/>
        <v>0.9132735086742253</v>
      </c>
      <c r="IV17" s="15"/>
    </row>
    <row r="18" spans="1:256" s="28" customFormat="1" ht="22.9" customHeight="1">
      <c r="A18" s="121" t="s">
        <v>19</v>
      </c>
      <c r="B18" s="119">
        <v>21000</v>
      </c>
      <c r="C18" s="122">
        <v>21000</v>
      </c>
      <c r="D18" s="122">
        <v>21013</v>
      </c>
      <c r="E18" s="120">
        <f t="shared" si="0"/>
        <v>1.0006190476190475</v>
      </c>
      <c r="IV18" s="14"/>
    </row>
    <row r="19" spans="1:256" s="28" customFormat="1" ht="22.9" customHeight="1">
      <c r="A19" s="121" t="s">
        <v>20</v>
      </c>
      <c r="B19" s="119">
        <v>30000</v>
      </c>
      <c r="C19" s="122">
        <v>30000</v>
      </c>
      <c r="D19" s="122">
        <v>29946</v>
      </c>
      <c r="E19" s="120">
        <f t="shared" si="0"/>
        <v>0.99819999999999998</v>
      </c>
      <c r="IV19" s="14"/>
    </row>
    <row r="20" spans="1:256" s="28" customFormat="1" ht="22.9" customHeight="1">
      <c r="A20" s="121" t="s">
        <v>21</v>
      </c>
      <c r="B20" s="119">
        <v>23940</v>
      </c>
      <c r="C20" s="122">
        <v>23489</v>
      </c>
      <c r="D20" s="122">
        <v>23489</v>
      </c>
      <c r="E20" s="120">
        <f t="shared" si="0"/>
        <v>1</v>
      </c>
      <c r="IV20" s="14"/>
    </row>
    <row r="21" spans="1:256" s="28" customFormat="1" ht="22.9" customHeight="1">
      <c r="A21" s="121" t="s">
        <v>22</v>
      </c>
      <c r="B21" s="119">
        <v>14800</v>
      </c>
      <c r="C21" s="122">
        <v>14800</v>
      </c>
      <c r="D21" s="122">
        <v>14799</v>
      </c>
      <c r="E21" s="120">
        <f t="shared" si="0"/>
        <v>0.99993243243243246</v>
      </c>
      <c r="IV21" s="14"/>
    </row>
    <row r="22" spans="1:256" s="28" customFormat="1" ht="22.9" customHeight="1">
      <c r="A22" s="121" t="s">
        <v>23</v>
      </c>
      <c r="B22" s="119">
        <v>8000</v>
      </c>
      <c r="C22" s="122">
        <v>8600</v>
      </c>
      <c r="D22" s="122">
        <v>9543</v>
      </c>
      <c r="E22" s="120">
        <f t="shared" si="0"/>
        <v>1.1096511627906978</v>
      </c>
      <c r="IV22" s="14"/>
    </row>
    <row r="23" spans="1:256" s="28" customFormat="1" ht="22.9" customHeight="1">
      <c r="A23" s="121" t="s">
        <v>24</v>
      </c>
      <c r="B23" s="119">
        <v>87000</v>
      </c>
      <c r="C23" s="122">
        <v>87000</v>
      </c>
      <c r="D23" s="122">
        <v>69715</v>
      </c>
      <c r="E23" s="120">
        <f t="shared" si="0"/>
        <v>0.80132183908045973</v>
      </c>
      <c r="IV23" s="14"/>
    </row>
    <row r="24" spans="1:256" s="28" customFormat="1" ht="22.9" customHeight="1">
      <c r="A24" s="121" t="s">
        <v>25</v>
      </c>
      <c r="B24" s="119">
        <v>60</v>
      </c>
      <c r="C24" s="122">
        <v>60</v>
      </c>
      <c r="D24" s="122">
        <v>96</v>
      </c>
      <c r="E24" s="120">
        <f t="shared" si="0"/>
        <v>1.6</v>
      </c>
      <c r="IV24" s="14"/>
    </row>
    <row r="25" spans="1:256" s="28" customFormat="1" ht="22.9" customHeight="1">
      <c r="A25" s="121" t="s">
        <v>26</v>
      </c>
      <c r="B25" s="119">
        <v>4800</v>
      </c>
      <c r="C25" s="122">
        <v>5185</v>
      </c>
      <c r="D25" s="122">
        <v>5016</v>
      </c>
      <c r="E25" s="120">
        <f t="shared" si="0"/>
        <v>0.9674059787849566</v>
      </c>
      <c r="IV25" s="14"/>
    </row>
    <row r="26" spans="1:256" s="28" customFormat="1" ht="22.9" customHeight="1">
      <c r="A26" s="121" t="s">
        <v>27</v>
      </c>
      <c r="B26" s="119">
        <v>200</v>
      </c>
      <c r="C26" s="122">
        <v>200</v>
      </c>
      <c r="D26" s="122">
        <v>210</v>
      </c>
      <c r="E26" s="120">
        <f t="shared" si="0"/>
        <v>1.05</v>
      </c>
      <c r="IV26" s="14"/>
    </row>
    <row r="27" spans="1:256" s="29" customFormat="1" ht="22.9" customHeight="1">
      <c r="A27" s="112" t="s">
        <v>28</v>
      </c>
      <c r="B27" s="125">
        <f>SUM(B4,B17)</f>
        <v>830000</v>
      </c>
      <c r="C27" s="126">
        <f>SUM(C4,C17)</f>
        <v>830000</v>
      </c>
      <c r="D27" s="126">
        <f>SUM(D4,D17)</f>
        <v>830715</v>
      </c>
      <c r="E27" s="127">
        <f t="shared" si="0"/>
        <v>1.0008614457831326</v>
      </c>
      <c r="IV27" s="15"/>
    </row>
  </sheetData>
  <mergeCells count="1">
    <mergeCell ref="A1:E1"/>
  </mergeCells>
  <phoneticPr fontId="5" type="noConversion"/>
  <printOptions horizontalCentered="1"/>
  <pageMargins left="0.74803149606299213" right="0.74803149606299213" top="0.82677165354330717" bottom="0.98425196850393704" header="0.51181102362204722" footer="0.51181102362204722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6"/>
  <sheetViews>
    <sheetView zoomScaleSheetLayoutView="100" workbookViewId="0">
      <selection activeCell="E4" sqref="E4"/>
    </sheetView>
  </sheetViews>
  <sheetFormatPr defaultRowHeight="13.5"/>
  <cols>
    <col min="1" max="1" width="29" style="15" customWidth="1"/>
    <col min="2" max="2" width="15.875" style="15" customWidth="1"/>
    <col min="3" max="3" width="19.125" style="15" customWidth="1"/>
    <col min="4" max="4" width="16.875" style="32" customWidth="1"/>
    <col min="5" max="5" width="13.125" style="15" customWidth="1"/>
    <col min="6" max="7" width="9" style="15"/>
    <col min="8" max="8" width="12.375" style="15" customWidth="1"/>
    <col min="9" max="9" width="11.125" style="15" customWidth="1"/>
    <col min="10" max="10" width="16.875" style="15" customWidth="1"/>
    <col min="11" max="16384" width="9" style="15"/>
  </cols>
  <sheetData>
    <row r="1" spans="1:8" ht="14.25">
      <c r="A1" s="16"/>
    </row>
    <row r="2" spans="1:8" ht="47.25" customHeight="1">
      <c r="A2" s="195" t="s">
        <v>154</v>
      </c>
      <c r="B2" s="196"/>
      <c r="C2" s="196"/>
      <c r="D2" s="197"/>
      <c r="E2" s="196"/>
    </row>
    <row r="3" spans="1:8" ht="21.75" customHeight="1">
      <c r="A3" s="128" t="s">
        <v>29</v>
      </c>
      <c r="B3" s="130"/>
      <c r="C3" s="130"/>
      <c r="D3" s="131"/>
      <c r="E3" s="129" t="s">
        <v>1</v>
      </c>
    </row>
    <row r="4" spans="1:8" s="13" customFormat="1" ht="33.75" customHeight="1">
      <c r="A4" s="132" t="s">
        <v>2</v>
      </c>
      <c r="B4" s="133" t="s">
        <v>3</v>
      </c>
      <c r="C4" s="133" t="s">
        <v>4</v>
      </c>
      <c r="D4" s="134" t="s">
        <v>125</v>
      </c>
      <c r="E4" s="135" t="s">
        <v>126</v>
      </c>
    </row>
    <row r="5" spans="1:8" ht="27" customHeight="1">
      <c r="A5" s="136" t="s">
        <v>30</v>
      </c>
      <c r="B5" s="137">
        <v>146924</v>
      </c>
      <c r="C5" s="138">
        <v>186000</v>
      </c>
      <c r="D5" s="139">
        <v>206270</v>
      </c>
      <c r="E5" s="140">
        <f>D5/C5</f>
        <v>1.1089784946236558</v>
      </c>
      <c r="H5" s="33"/>
    </row>
    <row r="6" spans="1:8" ht="27" customHeight="1">
      <c r="A6" s="136" t="s">
        <v>31</v>
      </c>
      <c r="B6" s="137">
        <v>4500</v>
      </c>
      <c r="C6" s="138">
        <v>4500</v>
      </c>
      <c r="D6" s="139">
        <v>4043</v>
      </c>
      <c r="E6" s="140">
        <f t="shared" ref="E6:E26" si="0">D6/C6</f>
        <v>0.89844444444444449</v>
      </c>
      <c r="H6" s="33"/>
    </row>
    <row r="7" spans="1:8" ht="27" customHeight="1">
      <c r="A7" s="136" t="s">
        <v>32</v>
      </c>
      <c r="B7" s="137">
        <v>110000</v>
      </c>
      <c r="C7" s="138">
        <v>200000</v>
      </c>
      <c r="D7" s="139">
        <v>209480</v>
      </c>
      <c r="E7" s="140">
        <f t="shared" si="0"/>
        <v>1.0474000000000001</v>
      </c>
      <c r="H7" s="33"/>
    </row>
    <row r="8" spans="1:8" ht="27" customHeight="1">
      <c r="A8" s="136" t="s">
        <v>33</v>
      </c>
      <c r="B8" s="137">
        <v>270119</v>
      </c>
      <c r="C8" s="138">
        <v>458000</v>
      </c>
      <c r="D8" s="139">
        <v>383565</v>
      </c>
      <c r="E8" s="140">
        <f t="shared" si="0"/>
        <v>0.83747816593886459</v>
      </c>
      <c r="H8" s="33"/>
    </row>
    <row r="9" spans="1:8" ht="27" customHeight="1">
      <c r="A9" s="136" t="s">
        <v>34</v>
      </c>
      <c r="B9" s="137">
        <v>20520</v>
      </c>
      <c r="C9" s="138">
        <v>12500</v>
      </c>
      <c r="D9" s="139">
        <v>14998</v>
      </c>
      <c r="E9" s="140">
        <f t="shared" si="0"/>
        <v>1.19984</v>
      </c>
      <c r="H9" s="33"/>
    </row>
    <row r="10" spans="1:8" ht="27" customHeight="1">
      <c r="A10" s="136" t="s">
        <v>35</v>
      </c>
      <c r="B10" s="137">
        <v>19253</v>
      </c>
      <c r="C10" s="138">
        <v>35000</v>
      </c>
      <c r="D10" s="139">
        <v>34194</v>
      </c>
      <c r="E10" s="140">
        <f t="shared" si="0"/>
        <v>0.9769714285714286</v>
      </c>
      <c r="H10" s="33"/>
    </row>
    <row r="11" spans="1:8" ht="27" customHeight="1">
      <c r="A11" s="136" t="s">
        <v>36</v>
      </c>
      <c r="B11" s="137">
        <v>316492</v>
      </c>
      <c r="C11" s="138">
        <v>234500</v>
      </c>
      <c r="D11" s="139">
        <v>364132</v>
      </c>
      <c r="E11" s="140">
        <f t="shared" si="0"/>
        <v>1.5528017057569297</v>
      </c>
      <c r="H11" s="33"/>
    </row>
    <row r="12" spans="1:8" ht="27" customHeight="1">
      <c r="A12" s="136" t="s">
        <v>37</v>
      </c>
      <c r="B12" s="137">
        <v>132084</v>
      </c>
      <c r="C12" s="138">
        <v>219000</v>
      </c>
      <c r="D12" s="139">
        <v>278274</v>
      </c>
      <c r="E12" s="140">
        <f t="shared" si="0"/>
        <v>1.2706575342465753</v>
      </c>
      <c r="H12" s="33"/>
    </row>
    <row r="13" spans="1:8" ht="27" customHeight="1">
      <c r="A13" s="136" t="s">
        <v>38</v>
      </c>
      <c r="B13" s="137">
        <v>24610</v>
      </c>
      <c r="C13" s="138">
        <v>201000</v>
      </c>
      <c r="D13" s="139">
        <v>241756</v>
      </c>
      <c r="E13" s="140">
        <f t="shared" si="0"/>
        <v>1.2027661691542288</v>
      </c>
      <c r="H13" s="33"/>
    </row>
    <row r="14" spans="1:8" ht="27" customHeight="1">
      <c r="A14" s="136" t="s">
        <v>39</v>
      </c>
      <c r="B14" s="137">
        <v>48598</v>
      </c>
      <c r="C14" s="138">
        <v>702500</v>
      </c>
      <c r="D14" s="139">
        <v>719965</v>
      </c>
      <c r="E14" s="140">
        <f t="shared" si="0"/>
        <v>1.0248612099644128</v>
      </c>
      <c r="H14" s="33"/>
    </row>
    <row r="15" spans="1:8" ht="27" customHeight="1">
      <c r="A15" s="136" t="s">
        <v>40</v>
      </c>
      <c r="B15" s="137">
        <v>226783</v>
      </c>
      <c r="C15" s="138">
        <v>869733</v>
      </c>
      <c r="D15" s="139">
        <v>998659</v>
      </c>
      <c r="E15" s="140">
        <f t="shared" si="0"/>
        <v>1.1482362978063383</v>
      </c>
      <c r="H15" s="33"/>
    </row>
    <row r="16" spans="1:8" ht="27" customHeight="1">
      <c r="A16" s="136" t="s">
        <v>41</v>
      </c>
      <c r="B16" s="137">
        <v>19600</v>
      </c>
      <c r="C16" s="138">
        <v>37000</v>
      </c>
      <c r="D16" s="139">
        <v>37970</v>
      </c>
      <c r="E16" s="140">
        <f t="shared" si="0"/>
        <v>1.0262162162162163</v>
      </c>
      <c r="H16" s="33"/>
    </row>
    <row r="17" spans="1:9" ht="27" customHeight="1">
      <c r="A17" s="136" t="s">
        <v>42</v>
      </c>
      <c r="B17" s="137">
        <v>18508</v>
      </c>
      <c r="C17" s="138">
        <v>98000</v>
      </c>
      <c r="D17" s="139">
        <v>486008</v>
      </c>
      <c r="E17" s="140">
        <f t="shared" si="0"/>
        <v>4.9592653061224485</v>
      </c>
      <c r="H17" s="33"/>
    </row>
    <row r="18" spans="1:9" ht="27" customHeight="1">
      <c r="A18" s="136" t="s">
        <v>43</v>
      </c>
      <c r="B18" s="137">
        <v>1731</v>
      </c>
      <c r="C18" s="138">
        <v>2000</v>
      </c>
      <c r="D18" s="139">
        <v>6161</v>
      </c>
      <c r="E18" s="140">
        <f t="shared" si="0"/>
        <v>3.0804999999999998</v>
      </c>
      <c r="H18" s="33"/>
    </row>
    <row r="19" spans="1:9" ht="27" customHeight="1">
      <c r="A19" s="136" t="s">
        <v>44</v>
      </c>
      <c r="B19" s="137">
        <v>83</v>
      </c>
      <c r="C19" s="138">
        <v>613</v>
      </c>
      <c r="D19" s="139">
        <v>1106</v>
      </c>
      <c r="E19" s="140">
        <f t="shared" si="0"/>
        <v>1.8042414355628058</v>
      </c>
      <c r="H19" s="33"/>
    </row>
    <row r="20" spans="1:9" ht="27" customHeight="1">
      <c r="A20" s="136" t="s">
        <v>45</v>
      </c>
      <c r="B20" s="137"/>
      <c r="C20" s="138">
        <v>600</v>
      </c>
      <c r="D20" s="139">
        <v>600</v>
      </c>
      <c r="E20" s="140">
        <f t="shared" si="0"/>
        <v>1</v>
      </c>
      <c r="H20" s="33"/>
    </row>
    <row r="21" spans="1:9" ht="27" customHeight="1">
      <c r="A21" s="136" t="s">
        <v>46</v>
      </c>
      <c r="B21" s="137">
        <v>1500</v>
      </c>
      <c r="C21" s="138">
        <v>1500</v>
      </c>
      <c r="D21" s="139">
        <v>1951</v>
      </c>
      <c r="E21" s="140">
        <f t="shared" si="0"/>
        <v>1.3006666666666666</v>
      </c>
      <c r="H21" s="33"/>
    </row>
    <row r="22" spans="1:9" ht="27" customHeight="1">
      <c r="A22" s="136" t="s">
        <v>47</v>
      </c>
      <c r="B22" s="137">
        <v>43000</v>
      </c>
      <c r="C22" s="138">
        <v>58000</v>
      </c>
      <c r="D22" s="139">
        <v>58626</v>
      </c>
      <c r="E22" s="140">
        <f t="shared" si="0"/>
        <v>1.0107931034482758</v>
      </c>
      <c r="H22" s="33"/>
    </row>
    <row r="23" spans="1:9" ht="27" customHeight="1">
      <c r="A23" s="136" t="s">
        <v>48</v>
      </c>
      <c r="B23" s="137">
        <v>499</v>
      </c>
      <c r="C23" s="138">
        <v>499</v>
      </c>
      <c r="D23" s="139">
        <v>499</v>
      </c>
      <c r="E23" s="140">
        <f t="shared" si="0"/>
        <v>1</v>
      </c>
      <c r="H23" s="33"/>
    </row>
    <row r="24" spans="1:9" ht="27" customHeight="1">
      <c r="A24" s="136" t="s">
        <v>49</v>
      </c>
      <c r="B24" s="137">
        <v>35860</v>
      </c>
      <c r="C24" s="138">
        <v>7030.5953</v>
      </c>
      <c r="D24" s="139">
        <v>5787</v>
      </c>
      <c r="E24" s="140">
        <f t="shared" si="0"/>
        <v>0.82311664276850072</v>
      </c>
      <c r="H24" s="33"/>
    </row>
    <row r="25" spans="1:9" ht="27" customHeight="1">
      <c r="A25" s="136"/>
      <c r="B25" s="137"/>
      <c r="C25" s="141"/>
      <c r="D25" s="142"/>
      <c r="E25" s="140"/>
      <c r="H25" s="33"/>
    </row>
    <row r="26" spans="1:9" ht="27" customHeight="1">
      <c r="A26" s="132" t="s">
        <v>50</v>
      </c>
      <c r="B26" s="143">
        <f>SUM(B5:B25)</f>
        <v>1440664</v>
      </c>
      <c r="C26" s="144">
        <f>SUM(C5:C25)</f>
        <v>3327975.5953000002</v>
      </c>
      <c r="D26" s="145">
        <f>SUM(D5:D25)</f>
        <v>4054044</v>
      </c>
      <c r="E26" s="146">
        <f t="shared" si="0"/>
        <v>1.2181711926389738</v>
      </c>
      <c r="H26" s="33"/>
      <c r="I26" s="33"/>
    </row>
    <row r="27" spans="1:9">
      <c r="A27" s="17"/>
      <c r="B27" s="17"/>
      <c r="D27" s="34"/>
    </row>
    <row r="28" spans="1:9">
      <c r="A28" s="17"/>
      <c r="B28" s="17"/>
    </row>
    <row r="29" spans="1:9">
      <c r="A29" s="17"/>
      <c r="B29" s="17"/>
    </row>
    <row r="30" spans="1:9">
      <c r="A30" s="17"/>
      <c r="B30" s="17"/>
    </row>
    <row r="31" spans="1:9">
      <c r="A31" s="17"/>
      <c r="B31" s="17"/>
    </row>
    <row r="32" spans="1:9">
      <c r="A32" s="17"/>
      <c r="B32" s="17"/>
    </row>
    <row r="33" spans="1:2">
      <c r="A33" s="17"/>
      <c r="B33" s="17"/>
    </row>
    <row r="34" spans="1:2">
      <c r="A34" s="17"/>
      <c r="B34" s="17"/>
    </row>
    <row r="35" spans="1:2">
      <c r="A35" s="17"/>
      <c r="B35" s="17"/>
    </row>
    <row r="36" spans="1:2">
      <c r="A36" s="17"/>
      <c r="B36" s="17"/>
    </row>
    <row r="37" spans="1:2">
      <c r="A37" s="17"/>
      <c r="B37" s="17"/>
    </row>
    <row r="38" spans="1:2">
      <c r="A38" s="17"/>
      <c r="B38" s="17"/>
    </row>
    <row r="39" spans="1:2">
      <c r="A39" s="17"/>
      <c r="B39" s="17"/>
    </row>
    <row r="40" spans="1:2">
      <c r="A40" s="17"/>
      <c r="B40" s="17"/>
    </row>
    <row r="41" spans="1:2">
      <c r="A41" s="17"/>
      <c r="B41" s="17"/>
    </row>
    <row r="42" spans="1:2">
      <c r="A42" s="17"/>
      <c r="B42" s="17"/>
    </row>
    <row r="43" spans="1:2">
      <c r="A43" s="17"/>
      <c r="B43" s="17"/>
    </row>
    <row r="44" spans="1:2">
      <c r="A44" s="17"/>
      <c r="B44" s="17"/>
    </row>
    <row r="45" spans="1:2">
      <c r="A45" s="17"/>
      <c r="B45" s="17"/>
    </row>
    <row r="46" spans="1:2">
      <c r="A46" s="17"/>
      <c r="B46" s="17"/>
    </row>
    <row r="47" spans="1:2">
      <c r="A47" s="17"/>
      <c r="B47" s="17"/>
    </row>
    <row r="48" spans="1:2">
      <c r="A48" s="17"/>
      <c r="B48" s="17"/>
    </row>
    <row r="49" spans="1:2">
      <c r="A49" s="17"/>
      <c r="B49" s="17"/>
    </row>
    <row r="50" spans="1:2">
      <c r="A50" s="17"/>
      <c r="B50" s="17"/>
    </row>
    <row r="51" spans="1:2">
      <c r="A51" s="17"/>
      <c r="B51" s="17"/>
    </row>
    <row r="52" spans="1:2">
      <c r="A52" s="17"/>
      <c r="B52" s="17"/>
    </row>
    <row r="53" spans="1:2">
      <c r="A53" s="17"/>
      <c r="B53" s="17"/>
    </row>
    <row r="54" spans="1:2">
      <c r="A54" s="17"/>
      <c r="B54" s="17"/>
    </row>
    <row r="55" spans="1:2">
      <c r="A55" s="17"/>
      <c r="B55" s="17"/>
    </row>
    <row r="56" spans="1:2">
      <c r="A56" s="17"/>
      <c r="B56" s="17"/>
    </row>
  </sheetData>
  <mergeCells count="1">
    <mergeCell ref="A2:E2"/>
  </mergeCells>
  <phoneticPr fontId="5" type="noConversion"/>
  <printOptions horizontalCentered="1"/>
  <pageMargins left="0.39370078740157483" right="0.35433070866141736" top="0.82677165354330717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tabSelected="1" topLeftCell="A5" zoomScale="90" workbookViewId="0">
      <selection sqref="A1:J19"/>
    </sheetView>
  </sheetViews>
  <sheetFormatPr defaultRowHeight="14.25"/>
  <cols>
    <col min="1" max="1" width="31.5" style="29" customWidth="1"/>
    <col min="2" max="2" width="13.625" style="30" customWidth="1"/>
    <col min="3" max="3" width="12.125" style="29" customWidth="1"/>
    <col min="4" max="4" width="16.625" style="29" customWidth="1"/>
    <col min="5" max="5" width="12.25" style="188" customWidth="1"/>
    <col min="6" max="6" width="29.375" style="29" customWidth="1"/>
    <col min="7" max="7" width="15.25" style="30" customWidth="1"/>
    <col min="8" max="8" width="12.625" style="29" customWidth="1"/>
    <col min="9" max="9" width="16.5" style="29" customWidth="1"/>
    <col min="10" max="10" width="13" style="188" customWidth="1"/>
    <col min="11" max="16384" width="9" style="29"/>
  </cols>
  <sheetData>
    <row r="1" spans="1:10" ht="63.75" customHeight="1">
      <c r="A1" s="193" t="s">
        <v>155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>
      <c r="A2" s="108" t="s">
        <v>51</v>
      </c>
      <c r="B2" s="147"/>
      <c r="C2" s="108"/>
      <c r="D2" s="110"/>
      <c r="E2" s="184"/>
      <c r="F2" s="110"/>
      <c r="G2" s="148"/>
      <c r="H2" s="110"/>
      <c r="I2" s="111" t="s">
        <v>1</v>
      </c>
      <c r="J2" s="184"/>
    </row>
    <row r="3" spans="1:10" ht="42" customHeight="1">
      <c r="A3" s="198" t="s">
        <v>52</v>
      </c>
      <c r="B3" s="198"/>
      <c r="C3" s="198"/>
      <c r="D3" s="198"/>
      <c r="E3" s="199"/>
      <c r="F3" s="200" t="s">
        <v>53</v>
      </c>
      <c r="G3" s="201"/>
      <c r="H3" s="201"/>
      <c r="I3" s="201"/>
      <c r="J3" s="201"/>
    </row>
    <row r="4" spans="1:10" ht="43.5" customHeight="1">
      <c r="A4" s="112" t="s">
        <v>2</v>
      </c>
      <c r="B4" s="149" t="s">
        <v>3</v>
      </c>
      <c r="C4" s="114" t="s">
        <v>4</v>
      </c>
      <c r="D4" s="114" t="s">
        <v>125</v>
      </c>
      <c r="E4" s="185" t="s">
        <v>126</v>
      </c>
      <c r="F4" s="115" t="s">
        <v>166</v>
      </c>
      <c r="G4" s="149" t="s">
        <v>3</v>
      </c>
      <c r="H4" s="169" t="s">
        <v>4</v>
      </c>
      <c r="I4" s="183" t="s">
        <v>125</v>
      </c>
      <c r="J4" s="189" t="s">
        <v>126</v>
      </c>
    </row>
    <row r="5" spans="1:10" ht="30" customHeight="1">
      <c r="A5" s="117" t="s">
        <v>54</v>
      </c>
      <c r="B5" s="150">
        <v>830000</v>
      </c>
      <c r="C5" s="151">
        <v>830000</v>
      </c>
      <c r="D5" s="152">
        <v>830715</v>
      </c>
      <c r="E5" s="186">
        <f>D5/C5</f>
        <v>1.0008614457831326</v>
      </c>
      <c r="F5" s="153" t="s">
        <v>55</v>
      </c>
      <c r="G5" s="150">
        <v>1440664</v>
      </c>
      <c r="H5" s="160">
        <v>3327976</v>
      </c>
      <c r="I5" s="158">
        <v>4054044</v>
      </c>
      <c r="J5" s="190">
        <f>I5/H5</f>
        <v>1.2181710445027247</v>
      </c>
    </row>
    <row r="6" spans="1:10" ht="30" customHeight="1">
      <c r="A6" s="121"/>
      <c r="B6" s="150"/>
      <c r="C6" s="151"/>
      <c r="D6" s="152"/>
      <c r="E6" s="186"/>
      <c r="F6" s="155"/>
      <c r="G6" s="150"/>
      <c r="H6" s="160"/>
      <c r="I6" s="158"/>
      <c r="J6" s="190"/>
    </row>
    <row r="7" spans="1:10" ht="30" customHeight="1">
      <c r="A7" s="156" t="s">
        <v>120</v>
      </c>
      <c r="B7" s="157">
        <v>466459</v>
      </c>
      <c r="C7" s="158">
        <v>466459</v>
      </c>
      <c r="D7" s="159">
        <v>466459</v>
      </c>
      <c r="E7" s="186">
        <f t="shared" ref="E7:E19" si="0">D7/C7</f>
        <v>1</v>
      </c>
      <c r="F7" s="153" t="s">
        <v>56</v>
      </c>
      <c r="G7" s="150">
        <f>SUM(G8:G10)</f>
        <v>177084</v>
      </c>
      <c r="H7" s="160">
        <f>SUM(H8:H10)</f>
        <v>176628</v>
      </c>
      <c r="I7" s="151">
        <f>SUM(I8:I11)</f>
        <v>203441</v>
      </c>
      <c r="J7" s="190">
        <f t="shared" ref="J7:J19" si="1">I7/H7</f>
        <v>1.1518049233417125</v>
      </c>
    </row>
    <row r="8" spans="1:10" ht="30" customHeight="1">
      <c r="A8" s="117" t="s">
        <v>121</v>
      </c>
      <c r="B8" s="150">
        <v>0</v>
      </c>
      <c r="C8" s="151">
        <v>1018729</v>
      </c>
      <c r="D8" s="159">
        <v>1905835</v>
      </c>
      <c r="E8" s="186">
        <f t="shared" si="0"/>
        <v>1.8707968458736328</v>
      </c>
      <c r="F8" s="155" t="s">
        <v>131</v>
      </c>
      <c r="G8" s="150">
        <v>5460</v>
      </c>
      <c r="H8" s="160">
        <v>5005</v>
      </c>
      <c r="I8" s="151">
        <v>5005</v>
      </c>
      <c r="J8" s="190">
        <f t="shared" si="1"/>
        <v>1</v>
      </c>
    </row>
    <row r="9" spans="1:10" ht="30" customHeight="1">
      <c r="A9" s="117" t="s">
        <v>117</v>
      </c>
      <c r="B9" s="150">
        <v>43538</v>
      </c>
      <c r="C9" s="151">
        <v>89312</v>
      </c>
      <c r="D9" s="159">
        <v>89312</v>
      </c>
      <c r="E9" s="186">
        <f t="shared" si="0"/>
        <v>1</v>
      </c>
      <c r="F9" s="155" t="s">
        <v>132</v>
      </c>
      <c r="G9" s="150">
        <v>114767</v>
      </c>
      <c r="H9" s="160">
        <v>114767</v>
      </c>
      <c r="I9" s="151">
        <v>114767</v>
      </c>
      <c r="J9" s="190">
        <f t="shared" si="1"/>
        <v>1</v>
      </c>
    </row>
    <row r="10" spans="1:10" ht="30" customHeight="1">
      <c r="A10" s="117" t="s">
        <v>116</v>
      </c>
      <c r="B10" s="150">
        <v>33329</v>
      </c>
      <c r="C10" s="151">
        <v>547256</v>
      </c>
      <c r="D10" s="158">
        <v>547256</v>
      </c>
      <c r="E10" s="186">
        <f t="shared" si="0"/>
        <v>1</v>
      </c>
      <c r="F10" s="155" t="s">
        <v>128</v>
      </c>
      <c r="G10" s="150">
        <v>56857</v>
      </c>
      <c r="H10" s="182">
        <v>56856</v>
      </c>
      <c r="I10" s="151">
        <v>57533</v>
      </c>
      <c r="J10" s="190">
        <f t="shared" si="1"/>
        <v>1.0119072745180808</v>
      </c>
    </row>
    <row r="11" spans="1:10" ht="30" customHeight="1">
      <c r="A11" s="117" t="s">
        <v>57</v>
      </c>
      <c r="B11" s="150">
        <v>0</v>
      </c>
      <c r="C11" s="151">
        <f>SUM(C12:C13)</f>
        <v>614764</v>
      </c>
      <c r="D11" s="158">
        <f>SUM(D12:D13)</f>
        <v>614764</v>
      </c>
      <c r="E11" s="186">
        <f t="shared" si="0"/>
        <v>1</v>
      </c>
      <c r="F11" s="155" t="s">
        <v>164</v>
      </c>
      <c r="G11" s="161"/>
      <c r="H11" s="161"/>
      <c r="I11" s="151">
        <v>26136</v>
      </c>
      <c r="J11" s="190"/>
    </row>
    <row r="12" spans="1:10" s="28" customFormat="1" ht="30" customHeight="1">
      <c r="A12" s="121" t="s">
        <v>58</v>
      </c>
      <c r="B12" s="150"/>
      <c r="C12" s="151">
        <v>500000</v>
      </c>
      <c r="D12" s="151">
        <v>500000</v>
      </c>
      <c r="E12" s="186">
        <f t="shared" si="0"/>
        <v>1</v>
      </c>
      <c r="F12" s="162" t="s">
        <v>59</v>
      </c>
      <c r="G12" s="157"/>
      <c r="H12" s="163">
        <v>25606</v>
      </c>
      <c r="I12" s="158">
        <v>187424</v>
      </c>
      <c r="J12" s="190">
        <f t="shared" si="1"/>
        <v>7.3195344841052874</v>
      </c>
    </row>
    <row r="13" spans="1:10" s="28" customFormat="1" ht="30" customHeight="1">
      <c r="A13" s="121" t="s">
        <v>60</v>
      </c>
      <c r="B13" s="150"/>
      <c r="C13" s="151">
        <v>114764</v>
      </c>
      <c r="D13" s="151">
        <v>114764</v>
      </c>
      <c r="E13" s="186">
        <f t="shared" si="0"/>
        <v>1</v>
      </c>
      <c r="F13" s="162" t="s">
        <v>118</v>
      </c>
      <c r="G13" s="157"/>
      <c r="H13" s="154">
        <v>180908</v>
      </c>
      <c r="I13" s="158">
        <v>816952</v>
      </c>
      <c r="J13" s="190">
        <f t="shared" si="1"/>
        <v>4.515842306586773</v>
      </c>
    </row>
    <row r="14" spans="1:10" s="23" customFormat="1" ht="30" customHeight="1">
      <c r="A14" s="117" t="s">
        <v>61</v>
      </c>
      <c r="B14" s="150">
        <f>SUM(B15:B17)</f>
        <v>224422</v>
      </c>
      <c r="C14" s="150">
        <f>SUM(C15:C17)</f>
        <v>224598</v>
      </c>
      <c r="D14" s="150">
        <f>SUM(D15:D17)</f>
        <v>887520</v>
      </c>
      <c r="E14" s="186">
        <f t="shared" si="0"/>
        <v>3.951593513744557</v>
      </c>
      <c r="F14" s="162"/>
      <c r="G14" s="157"/>
      <c r="H14" s="154"/>
      <c r="I14" s="158"/>
      <c r="J14" s="190"/>
    </row>
    <row r="15" spans="1:10" ht="30" customHeight="1">
      <c r="A15" s="117" t="s">
        <v>119</v>
      </c>
      <c r="B15" s="151">
        <v>224113</v>
      </c>
      <c r="C15" s="151">
        <v>224113</v>
      </c>
      <c r="D15" s="151">
        <v>880474</v>
      </c>
      <c r="E15" s="186">
        <f t="shared" si="0"/>
        <v>3.9287056083315113</v>
      </c>
      <c r="F15" s="162" t="s">
        <v>153</v>
      </c>
      <c r="G15" s="157"/>
      <c r="H15" s="154">
        <v>100000</v>
      </c>
      <c r="I15" s="158">
        <v>100000</v>
      </c>
      <c r="J15" s="190">
        <f t="shared" si="1"/>
        <v>1</v>
      </c>
    </row>
    <row r="16" spans="1:10" ht="30" customHeight="1">
      <c r="A16" s="121" t="s">
        <v>165</v>
      </c>
      <c r="B16" s="151">
        <v>309</v>
      </c>
      <c r="C16" s="151">
        <v>485</v>
      </c>
      <c r="D16" s="151">
        <v>485</v>
      </c>
      <c r="E16" s="186">
        <f t="shared" si="0"/>
        <v>1</v>
      </c>
      <c r="F16" s="162"/>
      <c r="G16" s="157"/>
      <c r="H16" s="154"/>
      <c r="I16" s="158"/>
      <c r="J16" s="190"/>
    </row>
    <row r="17" spans="1:11" ht="30" customHeight="1">
      <c r="A17" s="117" t="s">
        <v>163</v>
      </c>
      <c r="B17" s="151"/>
      <c r="C17" s="151"/>
      <c r="D17" s="151">
        <v>6561</v>
      </c>
      <c r="E17" s="186"/>
      <c r="F17" s="162"/>
      <c r="G17" s="157"/>
      <c r="H17" s="154"/>
      <c r="I17" s="158"/>
      <c r="J17" s="190"/>
    </row>
    <row r="18" spans="1:11" ht="30" customHeight="1">
      <c r="A18" s="117" t="s">
        <v>152</v>
      </c>
      <c r="B18" s="150">
        <v>20000</v>
      </c>
      <c r="C18" s="151">
        <v>20000</v>
      </c>
      <c r="D18" s="159">
        <v>20000</v>
      </c>
      <c r="E18" s="186">
        <f t="shared" si="0"/>
        <v>1</v>
      </c>
      <c r="F18" s="162"/>
      <c r="G18" s="157"/>
      <c r="H18" s="154"/>
      <c r="I18" s="158"/>
      <c r="J18" s="190"/>
    </row>
    <row r="19" spans="1:11" ht="30" customHeight="1">
      <c r="A19" s="112" t="s">
        <v>28</v>
      </c>
      <c r="B19" s="164">
        <f>B5+B7+B8+B9+B10+B11+B14+B18</f>
        <v>1617748</v>
      </c>
      <c r="C19" s="164">
        <f>C5+C7+C8+C9+C10+C11+C14+C18</f>
        <v>3811118</v>
      </c>
      <c r="D19" s="164">
        <f>D5+D7+D8+D9+D10+D11+D14+D18</f>
        <v>5361861</v>
      </c>
      <c r="E19" s="187">
        <f t="shared" si="0"/>
        <v>1.4068997601228825</v>
      </c>
      <c r="F19" s="115" t="s">
        <v>50</v>
      </c>
      <c r="G19" s="164">
        <f>G5+G7+G12+G13+G15</f>
        <v>1617748</v>
      </c>
      <c r="H19" s="166">
        <f>H5+H7+H12+H13+H15</f>
        <v>3811118</v>
      </c>
      <c r="I19" s="165">
        <f>I5+I7+I12+I13+I15</f>
        <v>5361861</v>
      </c>
      <c r="J19" s="191">
        <f t="shared" si="1"/>
        <v>1.4068997601228825</v>
      </c>
    </row>
    <row r="20" spans="1:11">
      <c r="J20" s="192"/>
    </row>
    <row r="22" spans="1:11">
      <c r="K22" s="31"/>
    </row>
  </sheetData>
  <mergeCells count="3">
    <mergeCell ref="A3:E3"/>
    <mergeCell ref="F3:J3"/>
    <mergeCell ref="A1:J1"/>
  </mergeCells>
  <phoneticPr fontId="5" type="noConversion"/>
  <printOptions horizontalCentered="1"/>
  <pageMargins left="0.25" right="0.25" top="0.75" bottom="0.75" header="0.3" footer="0.3"/>
  <pageSetup paperSize="9" scale="7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8"/>
  <sheetViews>
    <sheetView topLeftCell="A7" workbookViewId="0">
      <selection activeCell="O12" sqref="O12"/>
    </sheetView>
  </sheetViews>
  <sheetFormatPr defaultRowHeight="14.25"/>
  <cols>
    <col min="1" max="1" width="38.625" style="19" customWidth="1"/>
    <col min="2" max="2" width="15.625" style="19" customWidth="1"/>
    <col min="3" max="3" width="17.875" style="19" customWidth="1"/>
    <col min="4" max="4" width="16.625" style="19" customWidth="1"/>
    <col min="5" max="5" width="13.125" style="19" customWidth="1"/>
    <col min="6" max="6" width="13.375" style="19" hidden="1" customWidth="1"/>
    <col min="7" max="7" width="14.25" style="19" hidden="1" customWidth="1"/>
    <col min="8" max="8" width="9" style="19" customWidth="1"/>
    <col min="9" max="9" width="16.5" style="19" hidden="1" customWidth="1"/>
    <col min="10" max="10" width="9" style="19" hidden="1" customWidth="1"/>
    <col min="11" max="11" width="36" style="19" hidden="1" customWidth="1"/>
    <col min="12" max="13" width="9" style="19" hidden="1" customWidth="1"/>
    <col min="14" max="255" width="9" style="19" customWidth="1"/>
    <col min="256" max="16384" width="9" style="15"/>
  </cols>
  <sheetData>
    <row r="1" spans="1:255" ht="81.95" customHeight="1">
      <c r="A1" s="202" t="s">
        <v>156</v>
      </c>
      <c r="B1" s="203"/>
      <c r="C1" s="203"/>
      <c r="D1" s="203"/>
      <c r="E1" s="203"/>
    </row>
    <row r="2" spans="1:255">
      <c r="A2" s="167" t="s">
        <v>62</v>
      </c>
      <c r="B2" s="168"/>
      <c r="C2" s="168"/>
      <c r="D2" s="168"/>
      <c r="E2" s="168" t="s">
        <v>1</v>
      </c>
    </row>
    <row r="3" spans="1:255" ht="42" customHeight="1">
      <c r="A3" s="112" t="s">
        <v>2</v>
      </c>
      <c r="B3" s="114" t="s">
        <v>3</v>
      </c>
      <c r="C3" s="115" t="s">
        <v>4</v>
      </c>
      <c r="D3" s="115" t="s">
        <v>125</v>
      </c>
      <c r="E3" s="169" t="s">
        <v>127</v>
      </c>
      <c r="F3" s="20"/>
      <c r="I3" s="26" t="s">
        <v>63</v>
      </c>
    </row>
    <row r="4" spans="1:255" ht="42" customHeight="1">
      <c r="A4" s="117" t="s">
        <v>64</v>
      </c>
      <c r="B4" s="94">
        <f>SUM(B5:B11)</f>
        <v>350810</v>
      </c>
      <c r="C4" s="94">
        <f>SUM(C5:C11)</f>
        <v>353305</v>
      </c>
      <c r="D4" s="94">
        <f>SUM(D5:D11)</f>
        <v>438259</v>
      </c>
      <c r="E4" s="140">
        <f>D4/C4</f>
        <v>1.2404551308359633</v>
      </c>
      <c r="F4" s="20"/>
      <c r="I4" s="26"/>
    </row>
    <row r="5" spans="1:255" s="14" customFormat="1" ht="42" customHeight="1">
      <c r="A5" s="92" t="s">
        <v>65</v>
      </c>
      <c r="B5" s="170">
        <v>0</v>
      </c>
      <c r="C5" s="94">
        <v>1061</v>
      </c>
      <c r="D5" s="94">
        <v>1061</v>
      </c>
      <c r="E5" s="140">
        <f>D5/C5</f>
        <v>1</v>
      </c>
      <c r="F5" s="21" t="e">
        <f>B5-#REF!</f>
        <v>#REF!</v>
      </c>
      <c r="G5" s="22" t="e">
        <f>E5-#REF!</f>
        <v>#REF!</v>
      </c>
      <c r="H5" s="23"/>
      <c r="I5" s="23">
        <v>0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</row>
    <row r="6" spans="1:255" s="14" customFormat="1" ht="42" customHeight="1">
      <c r="A6" s="92" t="s">
        <v>66</v>
      </c>
      <c r="B6" s="170">
        <v>50000</v>
      </c>
      <c r="C6" s="94">
        <v>50000</v>
      </c>
      <c r="D6" s="94">
        <v>31047</v>
      </c>
      <c r="E6" s="140">
        <f t="shared" ref="E6:E16" si="0">D6/C6</f>
        <v>0.62094000000000005</v>
      </c>
      <c r="F6" s="21" t="e">
        <f>B6-#REF!</f>
        <v>#REF!</v>
      </c>
      <c r="G6" s="22" t="e">
        <f>E6-#REF!</f>
        <v>#REF!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</row>
    <row r="7" spans="1:255" s="14" customFormat="1" ht="42" customHeight="1">
      <c r="A7" s="92" t="s">
        <v>67</v>
      </c>
      <c r="B7" s="170">
        <v>300700</v>
      </c>
      <c r="C7" s="94">
        <v>300700</v>
      </c>
      <c r="D7" s="94">
        <v>369146</v>
      </c>
      <c r="E7" s="140">
        <f t="shared" si="0"/>
        <v>1.2276222148320586</v>
      </c>
      <c r="F7" s="21"/>
      <c r="G7" s="22"/>
      <c r="H7" s="23"/>
      <c r="I7" s="23">
        <v>699537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s="14" customFormat="1" ht="42" customHeight="1">
      <c r="A8" s="92" t="s">
        <v>68</v>
      </c>
      <c r="B8" s="170">
        <v>0</v>
      </c>
      <c r="C8" s="93">
        <v>337</v>
      </c>
      <c r="D8" s="93">
        <v>346</v>
      </c>
      <c r="E8" s="140">
        <f t="shared" si="0"/>
        <v>1.0267062314540059</v>
      </c>
      <c r="F8" s="21" t="e">
        <f>B8-#REF!</f>
        <v>#REF!</v>
      </c>
      <c r="G8" s="22" t="e">
        <f>E8-#REF!</f>
        <v>#REF!</v>
      </c>
      <c r="H8" s="23"/>
      <c r="I8" s="23">
        <v>72</v>
      </c>
      <c r="J8" s="23"/>
      <c r="K8" s="23" t="s">
        <v>69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</row>
    <row r="9" spans="1:255" s="14" customFormat="1" ht="42" customHeight="1">
      <c r="A9" s="92" t="s">
        <v>70</v>
      </c>
      <c r="B9" s="170">
        <v>0</v>
      </c>
      <c r="C9" s="94">
        <v>1097</v>
      </c>
      <c r="D9" s="94">
        <v>36614</v>
      </c>
      <c r="E9" s="140">
        <f t="shared" si="0"/>
        <v>33.376481312670919</v>
      </c>
      <c r="F9" s="21" t="e">
        <f>B9-#REF!</f>
        <v>#REF!</v>
      </c>
      <c r="G9" s="22" t="e">
        <f>E9-#REF!</f>
        <v>#REF!</v>
      </c>
      <c r="H9" s="23"/>
      <c r="I9" s="23">
        <v>16849</v>
      </c>
      <c r="J9" s="23"/>
      <c r="K9" s="27" t="s">
        <v>71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</row>
    <row r="10" spans="1:255" s="14" customFormat="1" ht="42" customHeight="1">
      <c r="A10" s="171" t="s">
        <v>148</v>
      </c>
      <c r="B10" s="170">
        <v>110</v>
      </c>
      <c r="C10" s="93">
        <v>110</v>
      </c>
      <c r="D10" s="93">
        <v>45</v>
      </c>
      <c r="E10" s="140">
        <f t="shared" si="0"/>
        <v>0.40909090909090912</v>
      </c>
      <c r="F10" s="21" t="e">
        <f>B10-#REF!</f>
        <v>#REF!</v>
      </c>
      <c r="G10" s="22" t="e">
        <f>E10-#REF!</f>
        <v>#REF!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</row>
    <row r="11" spans="1:255" ht="42" customHeight="1">
      <c r="A11" s="121"/>
      <c r="B11" s="170"/>
      <c r="C11" s="93"/>
      <c r="D11" s="93"/>
      <c r="E11" s="172"/>
      <c r="F11" s="24"/>
      <c r="G11" s="25"/>
    </row>
    <row r="12" spans="1:255" ht="42" customHeight="1">
      <c r="A12" s="117" t="s">
        <v>72</v>
      </c>
      <c r="B12" s="170">
        <v>5618</v>
      </c>
      <c r="C12" s="94">
        <v>290801</v>
      </c>
      <c r="D12" s="94">
        <v>290801</v>
      </c>
      <c r="E12" s="140">
        <f t="shared" si="0"/>
        <v>1</v>
      </c>
      <c r="F12" s="24"/>
      <c r="G12" s="25"/>
    </row>
    <row r="13" spans="1:255" ht="42" customHeight="1">
      <c r="A13" s="117" t="s">
        <v>73</v>
      </c>
      <c r="B13" s="170">
        <v>1602252</v>
      </c>
      <c r="C13" s="94">
        <v>1953501</v>
      </c>
      <c r="D13" s="94">
        <v>1953501</v>
      </c>
      <c r="E13" s="140">
        <f t="shared" si="0"/>
        <v>1</v>
      </c>
      <c r="F13" s="24"/>
      <c r="G13" s="25"/>
    </row>
    <row r="14" spans="1:255" ht="42" customHeight="1">
      <c r="A14" s="117" t="s">
        <v>61</v>
      </c>
      <c r="B14" s="170">
        <v>0</v>
      </c>
      <c r="C14" s="94">
        <v>428280</v>
      </c>
      <c r="D14" s="94">
        <v>428351</v>
      </c>
      <c r="E14" s="140">
        <f t="shared" si="0"/>
        <v>1.0001657793966563</v>
      </c>
      <c r="F14" s="24"/>
      <c r="G14" s="25"/>
    </row>
    <row r="15" spans="1:255" ht="42" customHeight="1">
      <c r="A15" s="117" t="s">
        <v>74</v>
      </c>
      <c r="B15" s="170">
        <v>0</v>
      </c>
      <c r="C15" s="94">
        <v>35794</v>
      </c>
      <c r="D15" s="94">
        <v>62910</v>
      </c>
      <c r="E15" s="140">
        <f t="shared" si="0"/>
        <v>1.7575571324803039</v>
      </c>
      <c r="F15" s="24"/>
      <c r="G15" s="25"/>
    </row>
    <row r="16" spans="1:255" ht="42" customHeight="1">
      <c r="A16" s="117" t="s">
        <v>75</v>
      </c>
      <c r="B16" s="170">
        <v>0</v>
      </c>
      <c r="C16" s="94">
        <v>60766</v>
      </c>
      <c r="D16" s="94">
        <v>60766</v>
      </c>
      <c r="E16" s="140">
        <f t="shared" si="0"/>
        <v>1</v>
      </c>
      <c r="F16" s="24"/>
      <c r="G16" s="25"/>
    </row>
    <row r="17" spans="1:7" ht="42" customHeight="1">
      <c r="A17" s="117"/>
      <c r="B17" s="170"/>
      <c r="C17" s="93"/>
      <c r="D17" s="93"/>
      <c r="E17" s="172"/>
      <c r="F17" s="24"/>
      <c r="G17" s="25"/>
    </row>
    <row r="18" spans="1:7" ht="42" customHeight="1">
      <c r="A18" s="112" t="s">
        <v>28</v>
      </c>
      <c r="B18" s="173">
        <f>SUM(B12:B17)+B4</f>
        <v>1958680</v>
      </c>
      <c r="C18" s="173">
        <f>SUM(C12:C17)+C4</f>
        <v>3122447</v>
      </c>
      <c r="D18" s="173">
        <f>SUM(D12:D17)+D4</f>
        <v>3234588</v>
      </c>
      <c r="E18" s="146">
        <f>D18/C18</f>
        <v>1.0359144606777952</v>
      </c>
      <c r="F18" s="24" t="e">
        <f>B18-#REF!</f>
        <v>#REF!</v>
      </c>
      <c r="G18" s="25" t="e">
        <f>E18-#REF!</f>
        <v>#REF!</v>
      </c>
    </row>
  </sheetData>
  <mergeCells count="1">
    <mergeCell ref="A1:E1"/>
  </mergeCells>
  <phoneticPr fontId="5" type="noConversion"/>
  <printOptions horizontalCentered="1"/>
  <pageMargins left="0.39370078740157483" right="0.39370078740157483" top="0.82677165354330717" bottom="0.74803149606299213" header="0.51181102362204722" footer="0.31496062992125984"/>
  <pageSetup paperSize="9" scale="94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topLeftCell="A13" workbookViewId="0">
      <selection activeCell="D12" sqref="D12"/>
    </sheetView>
  </sheetViews>
  <sheetFormatPr defaultRowHeight="13.5"/>
  <cols>
    <col min="1" max="1" width="30.125" style="15" customWidth="1"/>
    <col min="2" max="2" width="14.125" style="15" customWidth="1"/>
    <col min="3" max="3" width="19.375" style="15" customWidth="1"/>
    <col min="4" max="4" width="17.75" style="15" customWidth="1"/>
    <col min="5" max="5" width="15.375" style="15" customWidth="1"/>
    <col min="6" max="16384" width="9" style="15"/>
  </cols>
  <sheetData>
    <row r="1" spans="1:5" ht="14.25">
      <c r="A1" s="16"/>
    </row>
    <row r="2" spans="1:5" ht="47.25" customHeight="1">
      <c r="A2" s="195" t="s">
        <v>157</v>
      </c>
      <c r="B2" s="196"/>
      <c r="C2" s="196"/>
      <c r="D2" s="196"/>
      <c r="E2" s="196"/>
    </row>
    <row r="3" spans="1:5" ht="21.75" customHeight="1">
      <c r="A3" s="128" t="s">
        <v>76</v>
      </c>
      <c r="B3" s="130"/>
      <c r="C3" s="130"/>
      <c r="D3" s="130"/>
      <c r="E3" s="129" t="s">
        <v>1</v>
      </c>
    </row>
    <row r="4" spans="1:5" s="13" customFormat="1" ht="33.75" customHeight="1">
      <c r="A4" s="132" t="s">
        <v>2</v>
      </c>
      <c r="B4" s="133" t="s">
        <v>3</v>
      </c>
      <c r="C4" s="133" t="s">
        <v>4</v>
      </c>
      <c r="D4" s="133" t="s">
        <v>129</v>
      </c>
      <c r="E4" s="135" t="s">
        <v>130</v>
      </c>
    </row>
    <row r="5" spans="1:5" s="13" customFormat="1" ht="31.15" customHeight="1">
      <c r="A5" s="174" t="s">
        <v>77</v>
      </c>
      <c r="B5" s="175">
        <f>SUM(B6:B17)</f>
        <v>356428</v>
      </c>
      <c r="C5" s="175">
        <v>544726</v>
      </c>
      <c r="D5" s="175">
        <f>SUM(D8:D17)</f>
        <v>1214569</v>
      </c>
      <c r="E5" s="176">
        <f>D5/C5</f>
        <v>2.2296879532095035</v>
      </c>
    </row>
    <row r="6" spans="1:5" s="14" customFormat="1" ht="31.15" customHeight="1">
      <c r="A6" s="177" t="s">
        <v>78</v>
      </c>
      <c r="B6" s="137"/>
      <c r="C6" s="137"/>
      <c r="D6" s="137"/>
      <c r="E6" s="178"/>
    </row>
    <row r="7" spans="1:5" s="14" customFormat="1" ht="31.15" customHeight="1">
      <c r="A7" s="177" t="s">
        <v>79</v>
      </c>
      <c r="B7" s="137"/>
      <c r="C7" s="137"/>
      <c r="D7" s="137"/>
      <c r="E7" s="178"/>
    </row>
    <row r="8" spans="1:5" s="14" customFormat="1" ht="31.15" customHeight="1">
      <c r="A8" s="177" t="s">
        <v>80</v>
      </c>
      <c r="B8" s="137"/>
      <c r="C8" s="137">
        <v>1582</v>
      </c>
      <c r="D8" s="137">
        <v>1582</v>
      </c>
      <c r="E8" s="176">
        <f>D8/C8</f>
        <v>1</v>
      </c>
    </row>
    <row r="9" spans="1:5" s="14" customFormat="1" ht="31.15" customHeight="1">
      <c r="A9" s="177" t="s">
        <v>81</v>
      </c>
      <c r="B9" s="137"/>
      <c r="C9" s="137"/>
      <c r="D9" s="137"/>
      <c r="E9" s="178"/>
    </row>
    <row r="10" spans="1:5" s="14" customFormat="1" ht="31.15" customHeight="1">
      <c r="A10" s="177" t="s">
        <v>82</v>
      </c>
      <c r="B10" s="137">
        <v>352325</v>
      </c>
      <c r="C10" s="137">
        <v>538054</v>
      </c>
      <c r="D10" s="137">
        <v>1204556</v>
      </c>
      <c r="E10" s="176">
        <f>D10/C10</f>
        <v>2.2387269679251527</v>
      </c>
    </row>
    <row r="11" spans="1:5" s="14" customFormat="1" ht="31.15" customHeight="1">
      <c r="A11" s="177" t="s">
        <v>83</v>
      </c>
      <c r="B11" s="137"/>
      <c r="C11" s="137"/>
      <c r="D11" s="137"/>
      <c r="E11" s="178"/>
    </row>
    <row r="12" spans="1:5" s="14" customFormat="1" ht="31.15" customHeight="1">
      <c r="A12" s="177" t="s">
        <v>84</v>
      </c>
      <c r="B12" s="137"/>
      <c r="C12" s="137"/>
      <c r="D12" s="137"/>
      <c r="E12" s="178"/>
    </row>
    <row r="13" spans="1:5" s="14" customFormat="1" ht="31.15" customHeight="1">
      <c r="A13" s="177" t="s">
        <v>85</v>
      </c>
      <c r="B13" s="137"/>
      <c r="C13" s="137"/>
      <c r="D13" s="137"/>
      <c r="E13" s="178"/>
    </row>
    <row r="14" spans="1:5" s="14" customFormat="1" ht="31.15" customHeight="1">
      <c r="A14" s="177" t="s">
        <v>86</v>
      </c>
      <c r="B14" s="137"/>
      <c r="C14" s="137"/>
      <c r="D14" s="137"/>
      <c r="E14" s="178"/>
    </row>
    <row r="15" spans="1:5" s="14" customFormat="1" ht="31.15" customHeight="1">
      <c r="A15" s="177" t="s">
        <v>87</v>
      </c>
      <c r="B15" s="137"/>
      <c r="C15" s="137"/>
      <c r="D15" s="137"/>
      <c r="E15" s="178"/>
    </row>
    <row r="16" spans="1:5" s="14" customFormat="1" ht="31.15" customHeight="1">
      <c r="A16" s="177" t="s">
        <v>88</v>
      </c>
      <c r="B16" s="137">
        <v>4103</v>
      </c>
      <c r="C16" s="137">
        <v>5090</v>
      </c>
      <c r="D16" s="137">
        <v>8431</v>
      </c>
      <c r="E16" s="176">
        <f>D16/C16</f>
        <v>1.656385068762279</v>
      </c>
    </row>
    <row r="17" spans="1:5" ht="31.15" customHeight="1">
      <c r="A17" s="136"/>
      <c r="B17" s="137"/>
      <c r="C17" s="137"/>
      <c r="D17" s="137"/>
      <c r="E17" s="178"/>
    </row>
    <row r="18" spans="1:5" ht="31.15" customHeight="1">
      <c r="A18" s="136" t="s">
        <v>89</v>
      </c>
      <c r="B18" s="137">
        <f>SUM(B19:B20)</f>
        <v>554330</v>
      </c>
      <c r="C18" s="137">
        <f>SUM(C19:C20)</f>
        <v>554330</v>
      </c>
      <c r="D18" s="137">
        <f>SUM(D19:D21)</f>
        <v>557200</v>
      </c>
      <c r="E18" s="176">
        <f>D18/C18</f>
        <v>1.0051774213915898</v>
      </c>
    </row>
    <row r="19" spans="1:5" s="14" customFormat="1" ht="31.15" customHeight="1">
      <c r="A19" s="174" t="s">
        <v>150</v>
      </c>
      <c r="B19" s="137">
        <v>473916</v>
      </c>
      <c r="C19" s="137">
        <v>473916</v>
      </c>
      <c r="D19" s="137">
        <v>473916</v>
      </c>
      <c r="E19" s="176">
        <f t="shared" ref="E19:E26" si="0">D19/C19</f>
        <v>1</v>
      </c>
    </row>
    <row r="20" spans="1:5" s="14" customFormat="1" ht="31.15" customHeight="1">
      <c r="A20" s="174" t="s">
        <v>151</v>
      </c>
      <c r="B20" s="137">
        <v>80414</v>
      </c>
      <c r="C20" s="137">
        <v>80414</v>
      </c>
      <c r="D20" s="137">
        <v>80450</v>
      </c>
      <c r="E20" s="176">
        <f t="shared" si="0"/>
        <v>1.0004476832392371</v>
      </c>
    </row>
    <row r="21" spans="1:5" s="14" customFormat="1" ht="31.15" customHeight="1">
      <c r="A21" s="177" t="s">
        <v>149</v>
      </c>
      <c r="B21" s="137">
        <v>0</v>
      </c>
      <c r="C21" s="137">
        <v>0</v>
      </c>
      <c r="D21" s="137">
        <v>2834</v>
      </c>
      <c r="E21" s="176" t="s">
        <v>133</v>
      </c>
    </row>
    <row r="22" spans="1:5" ht="31.15" customHeight="1">
      <c r="A22" s="136" t="s">
        <v>122</v>
      </c>
      <c r="B22" s="137">
        <v>224113</v>
      </c>
      <c r="C22" s="137">
        <v>224113</v>
      </c>
      <c r="D22" s="137">
        <v>880474</v>
      </c>
      <c r="E22" s="176">
        <f t="shared" si="0"/>
        <v>3.9287056083315113</v>
      </c>
    </row>
    <row r="23" spans="1:5" ht="31.15" customHeight="1">
      <c r="A23" s="136" t="s">
        <v>90</v>
      </c>
      <c r="B23" s="137"/>
      <c r="C23" s="137">
        <v>2245</v>
      </c>
      <c r="D23" s="137">
        <v>5229</v>
      </c>
      <c r="E23" s="176">
        <f t="shared" si="0"/>
        <v>2.3291759465478843</v>
      </c>
    </row>
    <row r="24" spans="1:5" ht="31.15" customHeight="1">
      <c r="A24" s="136" t="s">
        <v>91</v>
      </c>
      <c r="B24" s="179">
        <v>823809</v>
      </c>
      <c r="C24" s="137">
        <v>1797033</v>
      </c>
      <c r="D24" s="137">
        <v>577116</v>
      </c>
      <c r="E24" s="176">
        <f t="shared" si="0"/>
        <v>0.3211493611970398</v>
      </c>
    </row>
    <row r="25" spans="1:5" ht="31.15" customHeight="1">
      <c r="A25" s="136"/>
      <c r="B25" s="137"/>
      <c r="C25" s="137"/>
      <c r="D25" s="137"/>
      <c r="E25" s="178"/>
    </row>
    <row r="26" spans="1:5" ht="31.15" customHeight="1">
      <c r="A26" s="132" t="s">
        <v>50</v>
      </c>
      <c r="B26" s="180">
        <f>B18+B22+B24+B5</f>
        <v>1958680</v>
      </c>
      <c r="C26" s="180">
        <f>C18+C22+C24+C5+C23</f>
        <v>3122447</v>
      </c>
      <c r="D26" s="180">
        <f>SUM(D22:D24,D18,D5)</f>
        <v>3234588</v>
      </c>
      <c r="E26" s="181">
        <f t="shared" si="0"/>
        <v>1.0359144606777952</v>
      </c>
    </row>
    <row r="27" spans="1:5">
      <c r="A27" s="17"/>
      <c r="B27" s="17"/>
      <c r="D27" s="18"/>
    </row>
    <row r="28" spans="1:5">
      <c r="A28" s="17"/>
      <c r="B28" s="17"/>
    </row>
    <row r="29" spans="1:5">
      <c r="A29" s="17"/>
      <c r="B29" s="17"/>
    </row>
    <row r="30" spans="1:5">
      <c r="A30" s="17"/>
      <c r="B30" s="17"/>
    </row>
    <row r="31" spans="1:5">
      <c r="A31" s="17"/>
      <c r="B31" s="17"/>
    </row>
    <row r="32" spans="1:5">
      <c r="A32" s="17"/>
      <c r="B32" s="17"/>
    </row>
    <row r="33" spans="1:2">
      <c r="A33" s="17"/>
      <c r="B33" s="17"/>
    </row>
    <row r="34" spans="1:2">
      <c r="A34" s="17"/>
      <c r="B34" s="17"/>
    </row>
    <row r="35" spans="1:2">
      <c r="A35" s="17"/>
      <c r="B35" s="17"/>
    </row>
    <row r="36" spans="1:2">
      <c r="A36" s="17"/>
      <c r="B36" s="17"/>
    </row>
    <row r="37" spans="1:2">
      <c r="A37" s="17"/>
      <c r="B37" s="17"/>
    </row>
    <row r="38" spans="1:2">
      <c r="A38" s="17"/>
      <c r="B38" s="17"/>
    </row>
    <row r="39" spans="1:2">
      <c r="A39" s="17"/>
      <c r="B39" s="17"/>
    </row>
    <row r="40" spans="1:2">
      <c r="A40" s="17"/>
      <c r="B40" s="17"/>
    </row>
    <row r="41" spans="1:2">
      <c r="A41" s="17"/>
      <c r="B41" s="17"/>
    </row>
    <row r="42" spans="1:2">
      <c r="A42" s="17"/>
      <c r="B42" s="17"/>
    </row>
    <row r="43" spans="1:2">
      <c r="A43" s="17"/>
      <c r="B43" s="17"/>
    </row>
    <row r="44" spans="1:2">
      <c r="A44" s="17"/>
      <c r="B44" s="17"/>
    </row>
    <row r="45" spans="1:2">
      <c r="A45" s="17"/>
      <c r="B45" s="17"/>
    </row>
    <row r="46" spans="1:2">
      <c r="A46" s="17"/>
      <c r="B46" s="17"/>
    </row>
    <row r="47" spans="1:2">
      <c r="A47" s="17"/>
      <c r="B47" s="17"/>
    </row>
    <row r="48" spans="1:2">
      <c r="A48" s="17"/>
      <c r="B48" s="17"/>
    </row>
    <row r="49" spans="1:2">
      <c r="A49" s="17"/>
      <c r="B49" s="17"/>
    </row>
    <row r="50" spans="1:2">
      <c r="A50" s="17"/>
      <c r="B50" s="17"/>
    </row>
    <row r="51" spans="1:2">
      <c r="A51" s="17"/>
      <c r="B51" s="17"/>
    </row>
    <row r="52" spans="1:2">
      <c r="A52" s="17"/>
      <c r="B52" s="17"/>
    </row>
    <row r="53" spans="1:2">
      <c r="A53" s="17"/>
      <c r="B53" s="17"/>
    </row>
    <row r="54" spans="1:2">
      <c r="A54" s="17"/>
      <c r="B54" s="17"/>
    </row>
    <row r="55" spans="1:2">
      <c r="A55" s="17"/>
      <c r="B55" s="17"/>
    </row>
    <row r="56" spans="1:2">
      <c r="A56" s="17"/>
      <c r="B56" s="17"/>
    </row>
  </sheetData>
  <mergeCells count="1">
    <mergeCell ref="A2:E2"/>
  </mergeCells>
  <phoneticPr fontId="5" type="noConversion"/>
  <printOptions horizontalCentered="1"/>
  <pageMargins left="0.43307086614173229" right="0.43307086614173229" top="0.82677165354330717" bottom="0.74803149606299213" header="0.51181102362204722" footer="0.31496062992125984"/>
  <pageSetup paperSize="9" scale="92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U13"/>
  <sheetViews>
    <sheetView workbookViewId="0">
      <selection activeCell="D4" sqref="D4"/>
    </sheetView>
  </sheetViews>
  <sheetFormatPr defaultRowHeight="14.25"/>
  <cols>
    <col min="1" max="1" width="22.5" style="4" customWidth="1"/>
    <col min="2" max="2" width="16.75" style="4" customWidth="1"/>
    <col min="3" max="3" width="18.75" style="4" customWidth="1"/>
    <col min="4" max="4" width="17.5" style="4" customWidth="1"/>
    <col min="5" max="5" width="15" style="4" customWidth="1"/>
    <col min="6" max="246" width="9" style="4" customWidth="1"/>
    <col min="247" max="247" width="20.125" style="4" customWidth="1"/>
    <col min="248" max="249" width="10.625" style="4" customWidth="1"/>
    <col min="250" max="250" width="21.75" style="4" customWidth="1"/>
    <col min="251" max="252" width="10.375" style="4" customWidth="1"/>
    <col min="253" max="253" width="9" style="4" customWidth="1"/>
  </cols>
  <sheetData>
    <row r="1" spans="1:255" ht="81.95" customHeight="1">
      <c r="A1" s="204" t="s">
        <v>158</v>
      </c>
      <c r="B1" s="205"/>
      <c r="C1" s="205"/>
      <c r="D1" s="205"/>
      <c r="E1" s="205"/>
      <c r="F1" s="9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7"/>
      <c r="IU1" s="7"/>
    </row>
    <row r="2" spans="1:255">
      <c r="A2" s="98" t="s">
        <v>92</v>
      </c>
      <c r="B2" s="98"/>
      <c r="C2" s="99"/>
      <c r="D2" s="99"/>
      <c r="E2" s="100" t="s">
        <v>1</v>
      </c>
      <c r="F2" s="10"/>
    </row>
    <row r="3" spans="1:255" ht="49.9" customHeight="1">
      <c r="A3" s="101" t="s">
        <v>2</v>
      </c>
      <c r="B3" s="101" t="s">
        <v>3</v>
      </c>
      <c r="C3" s="102" t="s">
        <v>93</v>
      </c>
      <c r="D3" s="103" t="s">
        <v>125</v>
      </c>
      <c r="E3" s="104" t="s">
        <v>135</v>
      </c>
      <c r="F3" s="10"/>
    </row>
    <row r="4" spans="1:255" ht="49.9" customHeight="1">
      <c r="A4" s="105" t="s">
        <v>94</v>
      </c>
      <c r="B4" s="94">
        <v>1220</v>
      </c>
      <c r="C4" s="93">
        <v>875</v>
      </c>
      <c r="D4" s="89">
        <v>875</v>
      </c>
      <c r="E4" s="54">
        <f>D4/C4</f>
        <v>1</v>
      </c>
      <c r="F4" s="10"/>
    </row>
    <row r="5" spans="1:255" s="8" customFormat="1" ht="49.9" customHeight="1">
      <c r="A5" s="106" t="s">
        <v>95</v>
      </c>
      <c r="B5" s="94">
        <v>1220</v>
      </c>
      <c r="C5" s="88">
        <v>875</v>
      </c>
      <c r="D5" s="88">
        <v>875</v>
      </c>
      <c r="E5" s="54">
        <f>D5/C5</f>
        <v>1</v>
      </c>
      <c r="F5" s="1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spans="1:255" ht="49.9" customHeight="1">
      <c r="A6" s="107"/>
      <c r="B6" s="93"/>
      <c r="C6" s="88"/>
      <c r="D6" s="88"/>
      <c r="E6" s="54"/>
      <c r="F6" s="10"/>
    </row>
    <row r="7" spans="1:255" ht="49.9" customHeight="1">
      <c r="A7" s="105" t="s">
        <v>96</v>
      </c>
      <c r="B7" s="93">
        <v>17</v>
      </c>
      <c r="C7" s="94">
        <v>1063</v>
      </c>
      <c r="D7" s="95">
        <v>1063</v>
      </c>
      <c r="E7" s="54">
        <f>D7/C7</f>
        <v>1</v>
      </c>
      <c r="F7" s="10"/>
    </row>
    <row r="8" spans="1:255" ht="49.9" customHeight="1">
      <c r="A8" s="105"/>
      <c r="B8" s="93"/>
      <c r="C8" s="93"/>
      <c r="D8" s="89"/>
      <c r="E8" s="54"/>
      <c r="F8" s="10"/>
    </row>
    <row r="9" spans="1:255" ht="49.9" customHeight="1">
      <c r="A9" s="101" t="s">
        <v>28</v>
      </c>
      <c r="B9" s="173">
        <f>B7+B4</f>
        <v>1237</v>
      </c>
      <c r="C9" s="173">
        <f>C7+C4</f>
        <v>1938</v>
      </c>
      <c r="D9" s="173">
        <f>D7+D4</f>
        <v>1938</v>
      </c>
      <c r="E9" s="68">
        <f>D9/C9</f>
        <v>1</v>
      </c>
      <c r="F9" s="10"/>
    </row>
    <row r="10" spans="1:255">
      <c r="A10" s="10"/>
      <c r="B10" s="10"/>
      <c r="C10" s="12"/>
      <c r="D10" s="10"/>
      <c r="E10" s="10"/>
      <c r="F10" s="10"/>
    </row>
    <row r="11" spans="1:255">
      <c r="A11" s="10"/>
      <c r="B11" s="10"/>
      <c r="C11" s="10"/>
      <c r="D11" s="10"/>
      <c r="E11" s="10"/>
      <c r="F11" s="10"/>
    </row>
    <row r="12" spans="1:255">
      <c r="A12" s="10"/>
      <c r="B12" s="10"/>
      <c r="C12" s="10"/>
      <c r="D12" s="10"/>
      <c r="E12" s="10"/>
      <c r="F12" s="10"/>
    </row>
    <row r="13" spans="1:255">
      <c r="A13" s="10"/>
      <c r="B13" s="10"/>
      <c r="C13" s="10"/>
      <c r="D13" s="10"/>
      <c r="E13" s="10"/>
      <c r="F13" s="10"/>
    </row>
  </sheetData>
  <mergeCells count="1">
    <mergeCell ref="A1:E1"/>
  </mergeCells>
  <phoneticPr fontId="5" type="noConversion"/>
  <printOptions horizontalCentered="1"/>
  <pageMargins left="0.51181102362204722" right="0.51181102362204722" top="0.82677165354330717" bottom="0.74803149606299213" header="0.51181102362204722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R10"/>
  <sheetViews>
    <sheetView zoomScaleSheetLayoutView="100" workbookViewId="0">
      <selection activeCell="E10" sqref="E10"/>
    </sheetView>
  </sheetViews>
  <sheetFormatPr defaultRowHeight="14.25"/>
  <cols>
    <col min="1" max="1" width="27.125" style="4" customWidth="1"/>
    <col min="2" max="2" width="14.75" style="4" customWidth="1"/>
    <col min="3" max="3" width="18.125" style="4" customWidth="1"/>
    <col min="4" max="4" width="18" style="4" customWidth="1"/>
    <col min="5" max="5" width="14" style="4" customWidth="1"/>
    <col min="6" max="243" width="9" style="4" customWidth="1"/>
    <col min="244" max="244" width="20.125" style="4" customWidth="1"/>
    <col min="245" max="246" width="10.625" style="4" customWidth="1"/>
    <col min="247" max="247" width="21.75" style="4" customWidth="1"/>
    <col min="248" max="249" width="10.375" style="4" customWidth="1"/>
    <col min="250" max="250" width="9" style="4" customWidth="1"/>
  </cols>
  <sheetData>
    <row r="1" spans="1:252" s="4" customFormat="1" ht="81.95" customHeight="1">
      <c r="A1" s="206" t="s">
        <v>159</v>
      </c>
      <c r="B1" s="207"/>
      <c r="C1" s="207"/>
      <c r="D1" s="207"/>
      <c r="E1" s="20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7"/>
      <c r="IR1" s="7"/>
    </row>
    <row r="2" spans="1:252" s="4" customFormat="1">
      <c r="A2" s="80" t="s">
        <v>97</v>
      </c>
      <c r="B2" s="80"/>
      <c r="C2" s="81"/>
      <c r="D2" s="81"/>
      <c r="E2" s="82" t="s">
        <v>1</v>
      </c>
      <c r="IQ2"/>
      <c r="IR2"/>
    </row>
    <row r="3" spans="1:252" s="4" customFormat="1" ht="49.9" customHeight="1">
      <c r="A3" s="83" t="s">
        <v>2</v>
      </c>
      <c r="B3" s="83" t="s">
        <v>3</v>
      </c>
      <c r="C3" s="84" t="s">
        <v>93</v>
      </c>
      <c r="D3" s="85" t="s">
        <v>125</v>
      </c>
      <c r="E3" s="86" t="s">
        <v>134</v>
      </c>
      <c r="IQ3"/>
      <c r="IR3"/>
    </row>
    <row r="4" spans="1:252" s="4" customFormat="1" ht="49.9" customHeight="1">
      <c r="A4" s="87" t="s">
        <v>98</v>
      </c>
      <c r="B4" s="87">
        <v>420</v>
      </c>
      <c r="C4" s="88">
        <v>220</v>
      </c>
      <c r="D4" s="89">
        <v>220</v>
      </c>
      <c r="E4" s="54">
        <f>D4/C4</f>
        <v>1</v>
      </c>
      <c r="IQ4"/>
      <c r="IR4"/>
    </row>
    <row r="5" spans="1:252" s="5" customFormat="1" ht="49.9" customHeight="1">
      <c r="A5" s="90" t="s">
        <v>99</v>
      </c>
      <c r="B5" s="90">
        <v>420</v>
      </c>
      <c r="C5" s="88">
        <v>220</v>
      </c>
      <c r="D5" s="89">
        <v>220</v>
      </c>
      <c r="E5" s="54">
        <f>D5/C5</f>
        <v>1</v>
      </c>
      <c r="IQ5" s="8"/>
      <c r="IR5" s="8"/>
    </row>
    <row r="6" spans="1:252" s="4" customFormat="1" ht="49.9" customHeight="1">
      <c r="A6" s="87"/>
      <c r="B6" s="87"/>
      <c r="C6" s="88"/>
      <c r="D6" s="89"/>
      <c r="E6" s="91"/>
      <c r="IQ6"/>
      <c r="IR6"/>
    </row>
    <row r="7" spans="1:252" s="4" customFormat="1" ht="49.9" customHeight="1">
      <c r="A7" s="92" t="s">
        <v>123</v>
      </c>
      <c r="B7" s="92">
        <v>309</v>
      </c>
      <c r="C7" s="93">
        <v>485</v>
      </c>
      <c r="D7" s="89">
        <v>485</v>
      </c>
      <c r="E7" s="54">
        <f>D7/C7</f>
        <v>1</v>
      </c>
      <c r="IQ7"/>
      <c r="IR7"/>
    </row>
    <row r="8" spans="1:252" s="4" customFormat="1" ht="49.9" customHeight="1">
      <c r="A8" s="92" t="s">
        <v>100</v>
      </c>
      <c r="B8" s="92">
        <v>508</v>
      </c>
      <c r="C8" s="94">
        <v>1233</v>
      </c>
      <c r="D8" s="95">
        <v>1233</v>
      </c>
      <c r="E8" s="54">
        <f>D8/C8</f>
        <v>1</v>
      </c>
      <c r="IQ8"/>
      <c r="IR8"/>
    </row>
    <row r="9" spans="1:252" s="4" customFormat="1" ht="49.9" customHeight="1">
      <c r="A9" s="92"/>
      <c r="B9" s="92"/>
      <c r="C9" s="96"/>
      <c r="D9" s="97"/>
      <c r="E9" s="91"/>
      <c r="IQ9"/>
      <c r="IR9"/>
    </row>
    <row r="10" spans="1:252" s="4" customFormat="1" ht="49.9" customHeight="1">
      <c r="A10" s="83" t="s">
        <v>50</v>
      </c>
      <c r="B10" s="173">
        <f>B8+B7+B4</f>
        <v>1237</v>
      </c>
      <c r="C10" s="173">
        <v>1938</v>
      </c>
      <c r="D10" s="173">
        <v>1938</v>
      </c>
      <c r="E10" s="68">
        <f>D10/C10</f>
        <v>1</v>
      </c>
      <c r="IQ10"/>
      <c r="IR10"/>
    </row>
  </sheetData>
  <mergeCells count="1">
    <mergeCell ref="A1:E1"/>
  </mergeCells>
  <phoneticPr fontId="5" type="noConversion"/>
  <printOptions horizontalCentered="1"/>
  <pageMargins left="0.35433070866141736" right="0.35433070866141736" top="0.82677165354330717" bottom="0.98425196850393704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U12"/>
  <sheetViews>
    <sheetView workbookViewId="0">
      <selection activeCell="K5" sqref="K5"/>
    </sheetView>
  </sheetViews>
  <sheetFormatPr defaultColWidth="14.5" defaultRowHeight="13.5"/>
  <cols>
    <col min="1" max="1" width="32.25" style="1" customWidth="1"/>
    <col min="2" max="2" width="14.75" style="1" customWidth="1"/>
    <col min="3" max="3" width="20.125" style="1" customWidth="1"/>
    <col min="4" max="4" width="16.25" style="1" customWidth="1"/>
    <col min="5" max="5" width="14.5" style="1" customWidth="1"/>
    <col min="6" max="33" width="9" style="1" customWidth="1"/>
    <col min="34" max="225" width="14.5" style="1" customWidth="1"/>
    <col min="226" max="251" width="9" style="1" customWidth="1"/>
    <col min="252" max="252" width="40.625" style="1" customWidth="1"/>
    <col min="253" max="253" width="15.375" style="1" customWidth="1"/>
    <col min="254" max="254" width="40.625" style="1" customWidth="1"/>
    <col min="255" max="255" width="14.5" style="1" customWidth="1"/>
  </cols>
  <sheetData>
    <row r="1" spans="1:5" ht="81.95" customHeight="1">
      <c r="A1" s="208" t="s">
        <v>160</v>
      </c>
      <c r="B1" s="209"/>
      <c r="C1" s="209"/>
      <c r="D1" s="209"/>
      <c r="E1" s="209"/>
    </row>
    <row r="2" spans="1:5" ht="14.25">
      <c r="A2" s="39" t="s">
        <v>101</v>
      </c>
      <c r="B2" s="40"/>
      <c r="C2" s="210" t="s">
        <v>102</v>
      </c>
      <c r="D2" s="210"/>
      <c r="E2" s="210"/>
    </row>
    <row r="3" spans="1:5" ht="42" customHeight="1">
      <c r="A3" s="49" t="s">
        <v>2</v>
      </c>
      <c r="B3" s="50" t="s">
        <v>3</v>
      </c>
      <c r="C3" s="50" t="s">
        <v>103</v>
      </c>
      <c r="D3" s="51" t="s">
        <v>125</v>
      </c>
      <c r="E3" s="51" t="s">
        <v>136</v>
      </c>
    </row>
    <row r="4" spans="1:5" ht="42" customHeight="1">
      <c r="A4" s="52" t="s">
        <v>104</v>
      </c>
      <c r="B4" s="57">
        <f>SUM(B5:B8)</f>
        <v>84370</v>
      </c>
      <c r="C4" s="57">
        <f>SUM(C5:C8)</f>
        <v>91358</v>
      </c>
      <c r="D4" s="57">
        <f>SUM(D5:D8)</f>
        <v>94295</v>
      </c>
      <c r="E4" s="54">
        <f>D4/C4</f>
        <v>1.03214825193196</v>
      </c>
    </row>
    <row r="5" spans="1:5" ht="42" customHeight="1">
      <c r="A5" s="55" t="s">
        <v>146</v>
      </c>
      <c r="B5" s="56">
        <v>8600</v>
      </c>
      <c r="C5" s="57">
        <v>8600</v>
      </c>
      <c r="D5" s="57">
        <v>10532</v>
      </c>
      <c r="E5" s="54">
        <f t="shared" ref="E5:E12" si="0">D5/C5</f>
        <v>1.2246511627906977</v>
      </c>
    </row>
    <row r="6" spans="1:5" ht="42" customHeight="1">
      <c r="A6" s="55" t="s">
        <v>147</v>
      </c>
      <c r="B6" s="56">
        <v>2400</v>
      </c>
      <c r="C6" s="57">
        <v>2400</v>
      </c>
      <c r="D6" s="57">
        <v>3006</v>
      </c>
      <c r="E6" s="54">
        <f t="shared" si="0"/>
        <v>1.2524999999999999</v>
      </c>
    </row>
    <row r="7" spans="1:5" ht="42" customHeight="1">
      <c r="A7" s="52" t="s">
        <v>105</v>
      </c>
      <c r="B7" s="56">
        <v>72270</v>
      </c>
      <c r="C7" s="57">
        <v>79258</v>
      </c>
      <c r="D7" s="57">
        <v>78732</v>
      </c>
      <c r="E7" s="54">
        <f t="shared" si="0"/>
        <v>0.993363445961291</v>
      </c>
    </row>
    <row r="8" spans="1:5" ht="42" customHeight="1">
      <c r="A8" s="52" t="s">
        <v>106</v>
      </c>
      <c r="B8" s="56">
        <v>1100</v>
      </c>
      <c r="C8" s="57">
        <v>1100</v>
      </c>
      <c r="D8" s="57">
        <v>2025</v>
      </c>
      <c r="E8" s="54">
        <f t="shared" si="0"/>
        <v>1.8409090909090908</v>
      </c>
    </row>
    <row r="9" spans="1:5" ht="42" customHeight="1">
      <c r="A9" s="55"/>
      <c r="B9" s="69"/>
      <c r="C9" s="70"/>
      <c r="D9" s="71"/>
      <c r="E9" s="72"/>
    </row>
    <row r="10" spans="1:5" ht="42" customHeight="1">
      <c r="A10" s="52" t="s">
        <v>107</v>
      </c>
      <c r="B10" s="73">
        <v>163763</v>
      </c>
      <c r="C10" s="74">
        <v>171527</v>
      </c>
      <c r="D10" s="75">
        <v>171527</v>
      </c>
      <c r="E10" s="76">
        <f t="shared" si="0"/>
        <v>1</v>
      </c>
    </row>
    <row r="11" spans="1:5" ht="42" customHeight="1">
      <c r="A11" s="52"/>
      <c r="B11" s="73"/>
      <c r="C11" s="77"/>
      <c r="D11" s="78"/>
      <c r="E11" s="79"/>
    </row>
    <row r="12" spans="1:5" ht="42" customHeight="1">
      <c r="A12" s="49" t="s">
        <v>28</v>
      </c>
      <c r="B12" s="67">
        <f>B10+B4</f>
        <v>248133</v>
      </c>
      <c r="C12" s="67">
        <f>C10+C4</f>
        <v>262885</v>
      </c>
      <c r="D12" s="67">
        <f>D10+D4</f>
        <v>265822</v>
      </c>
      <c r="E12" s="68">
        <f t="shared" si="0"/>
        <v>1.011172185556422</v>
      </c>
    </row>
  </sheetData>
  <mergeCells count="2">
    <mergeCell ref="A1:E1"/>
    <mergeCell ref="C2:E2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U12"/>
  <sheetViews>
    <sheetView zoomScaleSheetLayoutView="100" workbookViewId="0">
      <selection activeCell="G11" sqref="G11"/>
    </sheetView>
  </sheetViews>
  <sheetFormatPr defaultColWidth="14.5" defaultRowHeight="13.5"/>
  <cols>
    <col min="1" max="1" width="32.125" style="1" customWidth="1"/>
    <col min="2" max="2" width="14.25" style="1" customWidth="1"/>
    <col min="3" max="3" width="19.625" style="1" customWidth="1"/>
    <col min="4" max="4" width="17.5" style="1" customWidth="1"/>
    <col min="5" max="5" width="13" style="1" customWidth="1"/>
    <col min="6" max="32" width="9" style="1" customWidth="1"/>
    <col min="33" max="224" width="14.5" style="1" customWidth="1"/>
    <col min="225" max="250" width="9" style="1" customWidth="1"/>
    <col min="251" max="251" width="40.625" style="1" customWidth="1"/>
    <col min="252" max="252" width="15.375" style="1" customWidth="1"/>
    <col min="253" max="253" width="40.625" style="1" customWidth="1"/>
    <col min="254" max="254" width="14.5" style="1" customWidth="1"/>
  </cols>
  <sheetData>
    <row r="1" spans="1:255" s="1" customFormat="1" ht="74.25" customHeight="1">
      <c r="A1" s="208" t="s">
        <v>161</v>
      </c>
      <c r="B1" s="209"/>
      <c r="C1" s="209"/>
      <c r="D1" s="209"/>
      <c r="E1" s="209"/>
      <c r="IU1"/>
    </row>
    <row r="2" spans="1:255" s="1" customFormat="1" ht="14.25">
      <c r="A2" s="39" t="s">
        <v>108</v>
      </c>
      <c r="B2" s="40"/>
      <c r="C2" s="210" t="s">
        <v>109</v>
      </c>
      <c r="D2" s="210"/>
      <c r="E2" s="210"/>
      <c r="IU2"/>
    </row>
    <row r="3" spans="1:255" s="1" customFormat="1" ht="42" customHeight="1">
      <c r="A3" s="49" t="s">
        <v>2</v>
      </c>
      <c r="B3" s="50" t="s">
        <v>3</v>
      </c>
      <c r="C3" s="50" t="s">
        <v>103</v>
      </c>
      <c r="D3" s="51" t="s">
        <v>125</v>
      </c>
      <c r="E3" s="51" t="s">
        <v>126</v>
      </c>
      <c r="IU3"/>
    </row>
    <row r="4" spans="1:255" s="1" customFormat="1" ht="42" customHeight="1">
      <c r="A4" s="52" t="s">
        <v>110</v>
      </c>
      <c r="B4" s="58">
        <f>SUM(B5:B8)</f>
        <v>80371</v>
      </c>
      <c r="C4" s="58">
        <f>SUM(C5:C8)</f>
        <v>92531</v>
      </c>
      <c r="D4" s="58">
        <f>SUM(D5:D8)</f>
        <v>89171</v>
      </c>
      <c r="E4" s="54">
        <f>D4/C4</f>
        <v>0.96368784515459682</v>
      </c>
      <c r="IU4"/>
    </row>
    <row r="5" spans="1:255" s="1" customFormat="1" ht="42" customHeight="1">
      <c r="A5" s="55" t="s">
        <v>111</v>
      </c>
      <c r="B5" s="56">
        <v>69700</v>
      </c>
      <c r="C5" s="57">
        <v>81860</v>
      </c>
      <c r="D5" s="58">
        <v>81230</v>
      </c>
      <c r="E5" s="54">
        <f t="shared" ref="E5:E12" si="0">D5/C5</f>
        <v>0.99230393354507695</v>
      </c>
      <c r="IU5"/>
    </row>
    <row r="6" spans="1:255" s="1" customFormat="1" ht="42" customHeight="1">
      <c r="A6" s="55" t="s">
        <v>112</v>
      </c>
      <c r="B6" s="56">
        <v>9040</v>
      </c>
      <c r="C6" s="57">
        <v>9040</v>
      </c>
      <c r="D6" s="59">
        <v>6665</v>
      </c>
      <c r="E6" s="54">
        <f t="shared" si="0"/>
        <v>0.7372787610619469</v>
      </c>
      <c r="IU6"/>
    </row>
    <row r="7" spans="1:255" s="1" customFormat="1" ht="42" customHeight="1">
      <c r="A7" s="55" t="s">
        <v>113</v>
      </c>
      <c r="B7" s="56">
        <v>1620</v>
      </c>
      <c r="C7" s="57">
        <v>1620</v>
      </c>
      <c r="D7" s="59">
        <v>1268</v>
      </c>
      <c r="E7" s="54">
        <f t="shared" si="0"/>
        <v>0.78271604938271599</v>
      </c>
      <c r="IU7"/>
    </row>
    <row r="8" spans="1:255" s="1" customFormat="1" ht="42" customHeight="1">
      <c r="A8" s="55" t="s">
        <v>114</v>
      </c>
      <c r="B8" s="56">
        <v>11</v>
      </c>
      <c r="C8" s="60">
        <v>11</v>
      </c>
      <c r="D8" s="61">
        <v>8</v>
      </c>
      <c r="E8" s="54">
        <f t="shared" si="0"/>
        <v>0.72727272727272729</v>
      </c>
      <c r="IU8"/>
    </row>
    <row r="9" spans="1:255" s="1" customFormat="1" ht="42" customHeight="1">
      <c r="A9" s="52"/>
      <c r="B9" s="56"/>
      <c r="C9" s="62"/>
      <c r="D9" s="63"/>
      <c r="E9" s="64"/>
      <c r="IU9"/>
    </row>
    <row r="10" spans="1:255" s="1" customFormat="1" ht="42" customHeight="1">
      <c r="A10" s="55" t="s">
        <v>115</v>
      </c>
      <c r="B10" s="53">
        <v>167762</v>
      </c>
      <c r="C10" s="57">
        <v>170354</v>
      </c>
      <c r="D10" s="58">
        <v>176651</v>
      </c>
      <c r="E10" s="54">
        <f t="shared" si="0"/>
        <v>1.036964203951771</v>
      </c>
      <c r="IU10"/>
    </row>
    <row r="11" spans="1:255" s="1" customFormat="1" ht="42" customHeight="1">
      <c r="A11" s="55"/>
      <c r="B11" s="53"/>
      <c r="C11" s="60"/>
      <c r="D11" s="65"/>
      <c r="E11" s="66"/>
      <c r="IU11"/>
    </row>
    <row r="12" spans="1:255" s="2" customFormat="1" ht="42" customHeight="1">
      <c r="A12" s="49" t="s">
        <v>50</v>
      </c>
      <c r="B12" s="67">
        <f>B10+B4</f>
        <v>248133</v>
      </c>
      <c r="C12" s="67">
        <f>C10+C4</f>
        <v>262885</v>
      </c>
      <c r="D12" s="67">
        <f>D10+D4</f>
        <v>265822</v>
      </c>
      <c r="E12" s="68">
        <f t="shared" si="0"/>
        <v>1.011172185556422</v>
      </c>
      <c r="IU12" s="3"/>
    </row>
  </sheetData>
  <mergeCells count="2">
    <mergeCell ref="A1:E1"/>
    <mergeCell ref="C2:E2"/>
  </mergeCells>
  <phoneticPr fontId="5" type="noConversion"/>
  <printOptions horizontalCentered="1"/>
  <pageMargins left="0.35433070866141736" right="0.35433070866141736" top="0.82677165354330717" bottom="0.98425196850393704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E8" sqref="E8"/>
    </sheetView>
  </sheetViews>
  <sheetFormatPr defaultRowHeight="13.5"/>
  <cols>
    <col min="1" max="1" width="45.375" style="36" customWidth="1"/>
    <col min="2" max="2" width="42.5" style="36" customWidth="1"/>
    <col min="3" max="16384" width="9" style="36"/>
  </cols>
  <sheetData>
    <row r="1" spans="1:2" ht="54.95" customHeight="1">
      <c r="A1" s="211" t="s">
        <v>162</v>
      </c>
      <c r="B1" s="211"/>
    </row>
    <row r="2" spans="1:2" ht="24.95" customHeight="1" thickBot="1">
      <c r="A2" s="37" t="s">
        <v>143</v>
      </c>
      <c r="B2" s="38" t="s">
        <v>137</v>
      </c>
    </row>
    <row r="3" spans="1:2" ht="45" customHeight="1">
      <c r="A3" s="47" t="s">
        <v>138</v>
      </c>
      <c r="B3" s="48" t="s">
        <v>139</v>
      </c>
    </row>
    <row r="4" spans="1:2" ht="42" customHeight="1">
      <c r="A4" s="41" t="s">
        <v>145</v>
      </c>
      <c r="B4" s="42">
        <f>SUM(B5:B6)</f>
        <v>5575000</v>
      </c>
    </row>
    <row r="5" spans="1:2" ht="42" customHeight="1">
      <c r="A5" s="41" t="s">
        <v>140</v>
      </c>
      <c r="B5" s="43">
        <v>2264900</v>
      </c>
    </row>
    <row r="6" spans="1:2" ht="42" customHeight="1">
      <c r="A6" s="41" t="s">
        <v>141</v>
      </c>
      <c r="B6" s="44">
        <v>3310100</v>
      </c>
    </row>
    <row r="7" spans="1:2" ht="42" customHeight="1">
      <c r="A7" s="41" t="s">
        <v>144</v>
      </c>
      <c r="B7" s="42">
        <f>SUM(B8:B9)</f>
        <v>4505059</v>
      </c>
    </row>
    <row r="8" spans="1:2" ht="42" customHeight="1">
      <c r="A8" s="41" t="s">
        <v>140</v>
      </c>
      <c r="B8" s="42">
        <v>2210239</v>
      </c>
    </row>
    <row r="9" spans="1:2" ht="42" customHeight="1" thickBot="1">
      <c r="A9" s="45" t="s">
        <v>142</v>
      </c>
      <c r="B9" s="46">
        <v>2294820</v>
      </c>
    </row>
  </sheetData>
  <mergeCells count="1">
    <mergeCell ref="A1:B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8</vt:i4>
      </vt:variant>
    </vt:vector>
  </HeadingPairs>
  <TitlesOfParts>
    <vt:vector size="18" baseType="lpstr">
      <vt:lpstr>1.2018年一般公共预算收入表</vt:lpstr>
      <vt:lpstr>2.2018年一般公共预算支出表</vt:lpstr>
      <vt:lpstr>3.2018年一般公共预算收支总表</vt:lpstr>
      <vt:lpstr>4.2018年政府性基金预算收入表</vt:lpstr>
      <vt:lpstr>5.政府性基金决算表</vt:lpstr>
      <vt:lpstr>6.国有资本经营预算收入表</vt:lpstr>
      <vt:lpstr>7.国有资本经营预算支出</vt:lpstr>
      <vt:lpstr>8.2018年社保基金预算收入</vt:lpstr>
      <vt:lpstr>9.社保基金预算支出</vt:lpstr>
      <vt:lpstr>10.债务</vt:lpstr>
      <vt:lpstr>'1.2018年一般公共预算收入表'!Print_Area</vt:lpstr>
      <vt:lpstr>'2.2018年一般公共预算支出表'!Print_Area</vt:lpstr>
      <vt:lpstr>'3.2018年一般公共预算收支总表'!Print_Area</vt:lpstr>
      <vt:lpstr>'4.2018年政府性基金预算收入表'!Print_Area</vt:lpstr>
      <vt:lpstr>'5.政府性基金决算表'!Print_Area</vt:lpstr>
      <vt:lpstr>'6.国有资本经营预算收入表'!Print_Area</vt:lpstr>
      <vt:lpstr>'7.国有资本经营预算支出'!Print_Area</vt:lpstr>
      <vt:lpstr>'8.2018年社保基金预算收入'!Print_Area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kjuy</dc:creator>
  <cp:lastModifiedBy>yskza</cp:lastModifiedBy>
  <cp:lastPrinted>2019-07-01T07:55:39Z</cp:lastPrinted>
  <dcterms:created xsi:type="dcterms:W3CDTF">2006-09-16T00:00:00Z</dcterms:created>
  <dcterms:modified xsi:type="dcterms:W3CDTF">2019-07-02T09:04:03Z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KSORubyTemplateID">
    <vt:lpwstr>14</vt:lpwstr>
  </property>
</Properties>
</file>